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arm\OneDrive\Documents\PhD\AusDocs\Appendix\"/>
    </mc:Choice>
  </mc:AlternateContent>
  <bookViews>
    <workbookView xWindow="0" yWindow="0" windowWidth="19200" windowHeight="7032"/>
  </bookViews>
  <sheets>
    <sheet name="Allocation" sheetId="5" r:id="rId1"/>
    <sheet name="RockMotifData" sheetId="25" r:id="rId2"/>
    <sheet name="ESRI_MAPINFO_SHEET" sheetId="2" state="very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5" l="1"/>
  <c r="E2" i="25" l="1"/>
  <c r="E1" i="25"/>
  <c r="C1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4" i="5"/>
  <c r="G101" i="5" s="1"/>
  <c r="E66" i="5" l="1"/>
  <c r="D66" i="5"/>
  <c r="E64" i="5"/>
  <c r="D64" i="5"/>
  <c r="E20" i="5"/>
  <c r="D20" i="5"/>
  <c r="E19" i="5"/>
  <c r="D19" i="5"/>
  <c r="E67" i="5"/>
  <c r="D67" i="5"/>
  <c r="E26" i="5"/>
  <c r="D26" i="5"/>
  <c r="E68" i="5"/>
  <c r="D68" i="5"/>
  <c r="E53" i="5"/>
  <c r="D53" i="5"/>
  <c r="E57" i="5"/>
  <c r="D57" i="5"/>
  <c r="E65" i="5"/>
  <c r="D65" i="5"/>
  <c r="E27" i="5"/>
  <c r="D27" i="5"/>
  <c r="E59" i="5"/>
  <c r="D59" i="5"/>
  <c r="D58" i="5"/>
  <c r="E24" i="5"/>
  <c r="D24" i="5"/>
  <c r="E61" i="5"/>
  <c r="D61" i="5"/>
  <c r="E60" i="5"/>
  <c r="D60" i="5"/>
  <c r="E22" i="5"/>
  <c r="D22" i="5"/>
  <c r="E63" i="5"/>
  <c r="D63" i="5"/>
  <c r="E55" i="5"/>
  <c r="D55" i="5"/>
  <c r="E52" i="5"/>
  <c r="D52" i="5"/>
  <c r="E54" i="5"/>
  <c r="D54" i="5"/>
</calcChain>
</file>

<file path=xl/comments1.xml><?xml version="1.0" encoding="utf-8"?>
<comments xmlns="http://schemas.openxmlformats.org/spreadsheetml/2006/main">
  <authors>
    <author>duncan learmouth</author>
    <author>Duncan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duncan learmouth:</t>
        </r>
        <r>
          <rPr>
            <sz val="9"/>
            <color indexed="81"/>
            <rFont val="Tahoma"/>
            <family val="2"/>
          </rPr>
          <t xml:space="preserve">
Layton (pg.249)</t>
        </r>
      </text>
    </comment>
    <comment ref="C3" authorId="1" shapeId="0">
      <text>
        <r>
          <rPr>
            <b/>
            <sz val="9"/>
            <color indexed="81"/>
            <rFont val="Tahoma"/>
            <family val="2"/>
          </rPr>
          <t>Duncan:</t>
        </r>
        <r>
          <rPr>
            <sz val="9"/>
            <color indexed="81"/>
            <rFont val="Tahoma"/>
            <family val="2"/>
          </rPr>
          <t xml:space="preserve">
Source: MyGeoPosition.com
or
aus.geonamebase.com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duncan learmouth:</t>
        </r>
        <r>
          <rPr>
            <sz val="9"/>
            <color indexed="81"/>
            <rFont val="Tahoma"/>
            <family val="2"/>
          </rPr>
          <t xml:space="preserve">
mis-labelled as #8 in Layton (253)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duncan learmouth:</t>
        </r>
        <r>
          <rPr>
            <sz val="9"/>
            <color indexed="81"/>
            <rFont val="Tahoma"/>
            <family val="2"/>
          </rPr>
          <t xml:space="preserve">
Ngiyambaa outlier language; site also close to paakantyi= allocate here (Cobar to Tilpa boundary 80 miles)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duncan learmouth:</t>
        </r>
        <r>
          <rPr>
            <sz val="9"/>
            <color indexed="81"/>
            <rFont val="Tahoma"/>
            <family val="2"/>
          </rPr>
          <t xml:space="preserve">
Ngiyambaa outlier language; site also close to paakantyi= allocate here (Cobar to Tilpa boundary 80 miles)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duncan learmouth:</t>
        </r>
        <r>
          <rPr>
            <sz val="9"/>
            <color indexed="81"/>
            <rFont val="Tahoma"/>
            <family val="2"/>
          </rPr>
          <t xml:space="preserve">
mis-labelled as #6 in Layton (253)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duncan learmouth:</t>
        </r>
        <r>
          <rPr>
            <sz val="9"/>
            <color indexed="81"/>
            <rFont val="Tahoma"/>
            <family val="2"/>
          </rPr>
          <t xml:space="preserve">
Western Arrarnta outlier language; site also close to Kukatja = allocate here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</rPr>
          <t>duncan learmouth:</t>
        </r>
        <r>
          <rPr>
            <sz val="9"/>
            <color indexed="81"/>
            <rFont val="Tahoma"/>
            <family val="2"/>
          </rPr>
          <t xml:space="preserve">
prev. analysed as Gairi</t>
        </r>
      </text>
    </comment>
    <comment ref="F81" authorId="0" shapeId="0">
      <text>
        <r>
          <rPr>
            <b/>
            <sz val="9"/>
            <color indexed="81"/>
            <rFont val="Tahoma"/>
            <family val="2"/>
          </rPr>
          <t>duncan learmouth:</t>
        </r>
        <r>
          <rPr>
            <sz val="9"/>
            <color indexed="81"/>
            <rFont val="Tahoma"/>
            <family val="2"/>
          </rPr>
          <t xml:space="preserve">
lang=kalkatungu; outlier language =allocate to closest language Kukatj</t>
        </r>
      </text>
    </comment>
  </commentList>
</comments>
</file>

<file path=xl/sharedStrings.xml><?xml version="1.0" encoding="utf-8"?>
<sst xmlns="http://schemas.openxmlformats.org/spreadsheetml/2006/main" count="430" uniqueCount="296">
  <si>
    <t>RHL#</t>
  </si>
  <si>
    <t>Site</t>
  </si>
  <si>
    <t>lat</t>
  </si>
  <si>
    <t>long</t>
  </si>
  <si>
    <t>Nearest language</t>
  </si>
  <si>
    <t>Flinders Ranges</t>
  </si>
  <si>
    <t>Flinders Ranges NP Blinman SA 5730</t>
  </si>
  <si>
    <t>Adnyamathanha</t>
  </si>
  <si>
    <t>Flinders Ranges engravings</t>
  </si>
  <si>
    <t>Finders Ranges NP Blinman SA 5731</t>
  </si>
  <si>
    <t>Maree SA</t>
  </si>
  <si>
    <t>Marree SA 5733</t>
  </si>
  <si>
    <t>Guyani</t>
  </si>
  <si>
    <t>Nackara</t>
  </si>
  <si>
    <t>Nackara SA 5440</t>
  </si>
  <si>
    <t>Ngadjuri</t>
  </si>
  <si>
    <t>Gilmore Well (Whyalla)</t>
  </si>
  <si>
    <t>Whyalla SA 5600</t>
  </si>
  <si>
    <t>Parnkala</t>
  </si>
  <si>
    <t>Bolgart</t>
  </si>
  <si>
    <t>Bolgart WA 6568</t>
  </si>
  <si>
    <t>Nyungar</t>
  </si>
  <si>
    <t xml:space="preserve">Scott River </t>
  </si>
  <si>
    <t>Scott River WA 6288</t>
  </si>
  <si>
    <t>Wardandi</t>
  </si>
  <si>
    <t>Walga Rock WA</t>
  </si>
  <si>
    <t>Walga Rock Weld Range WA 6640</t>
  </si>
  <si>
    <t>Badimaya</t>
  </si>
  <si>
    <t>Geraldton</t>
  </si>
  <si>
    <t>Geraldton WA 6530</t>
  </si>
  <si>
    <t>ChampionBay</t>
  </si>
  <si>
    <t>Port Hedland</t>
  </si>
  <si>
    <t>Port Hedland WA 6721</t>
  </si>
  <si>
    <t>Kariyarra</t>
  </si>
  <si>
    <t>Port Hedland silhouette figures</t>
  </si>
  <si>
    <t>Port Hedland WA 6722</t>
  </si>
  <si>
    <t>Depuch Island</t>
  </si>
  <si>
    <t>Depuch Is Balla Balla WA 6714</t>
  </si>
  <si>
    <t>Ngarluma</t>
  </si>
  <si>
    <t>Dampier</t>
  </si>
  <si>
    <t>Dampier WA 6713</t>
  </si>
  <si>
    <t>Ashburton, Lyon rivers WA</t>
  </si>
  <si>
    <t>Asburton River Little Sandy Desert WA</t>
  </si>
  <si>
    <t>Yinhawangka</t>
  </si>
  <si>
    <t>Macdonnell Ranges</t>
  </si>
  <si>
    <t>Macdonnell Ranges Hugh NT 0872</t>
  </si>
  <si>
    <t>Kukatja</t>
  </si>
  <si>
    <t>Durba Hills</t>
  </si>
  <si>
    <t>Durba Hills, Lake Disappointment WA</t>
  </si>
  <si>
    <t>Kartujarra</t>
  </si>
  <si>
    <t>Cleland Hills</t>
  </si>
  <si>
    <t>Cleland Hills NT</t>
  </si>
  <si>
    <t>Warburton</t>
  </si>
  <si>
    <t>Warburton WA 6431</t>
  </si>
  <si>
    <t>Ngaanyatjarra</t>
  </si>
  <si>
    <t>Rawlinson Range</t>
  </si>
  <si>
    <t>Rawlinson Range WA</t>
  </si>
  <si>
    <t>Petermann Range</t>
  </si>
  <si>
    <t>Petermann Ranges Petermann NT 0872</t>
  </si>
  <si>
    <t>Musgrave Ranges</t>
  </si>
  <si>
    <t>Musgrave Ranges Tanami WA 6770</t>
  </si>
  <si>
    <t>Ngardily</t>
  </si>
  <si>
    <t>Everard Range</t>
  </si>
  <si>
    <t xml:space="preserve">Everard Ranges SA </t>
  </si>
  <si>
    <t>PintupiLuritja</t>
  </si>
  <si>
    <t>Uluru</t>
  </si>
  <si>
    <t>Uluru Petermann NT 0872</t>
  </si>
  <si>
    <t>Pitjantjatjara</t>
  </si>
  <si>
    <t>Kalgoorlie</t>
  </si>
  <si>
    <t xml:space="preserve">Kalgoorlie-Boulder WA </t>
  </si>
  <si>
    <t>Wangkatja</t>
  </si>
  <si>
    <t>Mount Wedge (Central)</t>
  </si>
  <si>
    <t>Central Mount Wedge NT</t>
  </si>
  <si>
    <t>Warlpiri</t>
  </si>
  <si>
    <t>Yeundumu NT 0872</t>
  </si>
  <si>
    <t>The Granites</t>
  </si>
  <si>
    <t>The Granites Central Desert NT</t>
  </si>
  <si>
    <t>Yuendumu</t>
  </si>
  <si>
    <t>Mount Isa Qld</t>
  </si>
  <si>
    <t>Mount Isa City QLD 4825</t>
  </si>
  <si>
    <t>Kukatj</t>
  </si>
  <si>
    <t xml:space="preserve">P. Charlotte Bay/Flinders Is </t>
  </si>
  <si>
    <t>Flinders Island Lakefield QLD</t>
  </si>
  <si>
    <t>FlindersIsland</t>
  </si>
  <si>
    <t>Somerset (north CY)</t>
  </si>
  <si>
    <t>Somerset QLD 4876</t>
  </si>
  <si>
    <t>Gudang</t>
  </si>
  <si>
    <t>Kennedy River</t>
  </si>
  <si>
    <t>Kennedy River QLD</t>
  </si>
  <si>
    <t>KukuWura</t>
  </si>
  <si>
    <t>Koolburra paintings</t>
  </si>
  <si>
    <t>Koolburra QLD 4892</t>
  </si>
  <si>
    <t>Koolburra QLD 4893</t>
  </si>
  <si>
    <t>Chillagoe</t>
  </si>
  <si>
    <t>Chillagoe QLD 4871</t>
  </si>
  <si>
    <t>KukuYalanji</t>
  </si>
  <si>
    <t>Taroom Qld</t>
  </si>
  <si>
    <t>Taroom QLD 4420</t>
  </si>
  <si>
    <t>BidyaraGungabula</t>
  </si>
  <si>
    <t>Ken's Cave</t>
  </si>
  <si>
    <t>Carnavon NP QLD 4722</t>
  </si>
  <si>
    <t>Tanderra</t>
  </si>
  <si>
    <t>Tanderra Carnavon NP QLD</t>
  </si>
  <si>
    <t>Goat Rock</t>
  </si>
  <si>
    <t>Hook Is Qld</t>
  </si>
  <si>
    <t>Hook Is Whitsundays QLD 4802</t>
  </si>
  <si>
    <t>Biri</t>
  </si>
  <si>
    <t>Cape River Qld</t>
  </si>
  <si>
    <t>Cape River QLD</t>
  </si>
  <si>
    <t>Nogoa Basin</t>
  </si>
  <si>
    <t>Emerald, Nogoa River QLD 4720</t>
  </si>
  <si>
    <t>Gangulu</t>
  </si>
  <si>
    <t>Peak Range Qld</t>
  </si>
  <si>
    <t>Peak Range NP Dysart QLD 4745</t>
  </si>
  <si>
    <t>Yambina</t>
  </si>
  <si>
    <t>Bare Hill Qld</t>
  </si>
  <si>
    <t>Bare Hill Koah QLD 4881</t>
  </si>
  <si>
    <t>Yidiny</t>
  </si>
  <si>
    <t>Yarrabah Qld</t>
  </si>
  <si>
    <t xml:space="preserve">Yarrabah QLD </t>
  </si>
  <si>
    <t>Dunk Is Qld</t>
  </si>
  <si>
    <t>Dunk Is QLD</t>
  </si>
  <si>
    <t>Dyirbal</t>
  </si>
  <si>
    <t>Star River Qld</t>
  </si>
  <si>
    <t>Star River QLD</t>
  </si>
  <si>
    <t>Gudjal</t>
  </si>
  <si>
    <t>Charters Towers (Star River)</t>
  </si>
  <si>
    <t>Charters Towers QLD 4820</t>
  </si>
  <si>
    <t>Macdonald river/Mangrove Ck</t>
  </si>
  <si>
    <t>Mangrove Creek NSW 2250</t>
  </si>
  <si>
    <t>Awabakal</t>
  </si>
  <si>
    <t>Avon River NSW</t>
  </si>
  <si>
    <t>Avon River Upper Nepean NSW</t>
  </si>
  <si>
    <t>Dharawal</t>
  </si>
  <si>
    <t>Sydney (Ku-rin-gai Chase)</t>
  </si>
  <si>
    <t>Ku-rin-gai Chase NP NSW</t>
  </si>
  <si>
    <t>Dharuk</t>
  </si>
  <si>
    <t>Woronora</t>
  </si>
  <si>
    <t>Woronora NSW 2232</t>
  </si>
  <si>
    <t>Kanangra Walls NSW</t>
  </si>
  <si>
    <t>Kanangra Walls Kanangra NSW 2787</t>
  </si>
  <si>
    <t>Conic Range (Darbyshire VIC)</t>
  </si>
  <si>
    <t xml:space="preserve">Koetong VIC 3704 </t>
  </si>
  <si>
    <t>Dhudhuroa</t>
  </si>
  <si>
    <t>Mount Porcupine VIC</t>
  </si>
  <si>
    <t>Mount Porcupine Thologolong VIC 3691</t>
  </si>
  <si>
    <t>Shaolhaven River</t>
  </si>
  <si>
    <t>Shaolhaven River NSW</t>
  </si>
  <si>
    <t>Dhurga</t>
  </si>
  <si>
    <t>Southern Tablelands NSW (Bigga)</t>
  </si>
  <si>
    <t>Bigga NSW 2583</t>
  </si>
  <si>
    <t>Gundungurra</t>
  </si>
  <si>
    <t>NSW Southern Uplands</t>
  </si>
  <si>
    <t>Gudgenby River, ACT</t>
  </si>
  <si>
    <t>Ngarigu</t>
  </si>
  <si>
    <t>Nth Tablelands NSW</t>
  </si>
  <si>
    <t>Northern Tablelands NSW</t>
  </si>
  <si>
    <t>Bandjalang</t>
  </si>
  <si>
    <t>Wide Bay/Burnett region</t>
  </si>
  <si>
    <t>Burnett River QLD</t>
  </si>
  <si>
    <t>GoorengGooreng</t>
  </si>
  <si>
    <t>Clarence Valley NSW drawings</t>
  </si>
  <si>
    <t>Clarence Valley NSW</t>
  </si>
  <si>
    <t>Clarence Valley NSW engravings</t>
  </si>
  <si>
    <t>NSW Western Slopes (Graman)</t>
  </si>
  <si>
    <t>Graman NSW 2360</t>
  </si>
  <si>
    <t>Yugambeh</t>
  </si>
  <si>
    <t>Rocky Scrub Creek Qld</t>
  </si>
  <si>
    <t>Junction View QLD 4343</t>
  </si>
  <si>
    <t>Yugarabul</t>
  </si>
  <si>
    <t>Rv Marne/Mt Lofty</t>
  </si>
  <si>
    <t xml:space="preserve">Marne River Wongulla SA </t>
  </si>
  <si>
    <t>Ngaiawang</t>
  </si>
  <si>
    <t>Devon Downs ph B</t>
  </si>
  <si>
    <t>Ngaut Nguat Nildottie SA 5237</t>
  </si>
  <si>
    <t>Devon Downs</t>
  </si>
  <si>
    <t>Ngaut Nguat Nildottie SA 5238</t>
  </si>
  <si>
    <t>Blanchetown</t>
  </si>
  <si>
    <t>Blanchetown SA 5357</t>
  </si>
  <si>
    <t>Grampians</t>
  </si>
  <si>
    <t xml:space="preserve">Grampians NP VIC </t>
  </si>
  <si>
    <t>Tjapwurrung</t>
  </si>
  <si>
    <t>Cobar NSW 2835</t>
  </si>
  <si>
    <t>Paakantyi</t>
  </si>
  <si>
    <t>Cobar silhoutte figures</t>
  </si>
  <si>
    <t>Sturt's Meadow</t>
  </si>
  <si>
    <t>Fowlers Gap NSW 2882</t>
  </si>
  <si>
    <t>Mootwingee (Mutawintji)</t>
  </si>
  <si>
    <t>Mutawintji NSW 2880</t>
  </si>
  <si>
    <t>Nappamerrie</t>
  </si>
  <si>
    <t>Nappa Merry QLD 4492</t>
  </si>
  <si>
    <t>Yandruwandha</t>
  </si>
  <si>
    <t xml:space="preserve">Drysdale River </t>
  </si>
  <si>
    <t>DrysdaleRiver</t>
  </si>
  <si>
    <t>Kimberley</t>
  </si>
  <si>
    <t>Endeavour River</t>
  </si>
  <si>
    <t>Endeavour Hill</t>
  </si>
  <si>
    <t>Fitzroy Crossing</t>
  </si>
  <si>
    <t>FitzroyCrossing</t>
  </si>
  <si>
    <t>Forrest River</t>
  </si>
  <si>
    <t>ForrestRiver</t>
  </si>
  <si>
    <t>SW Kimberleys</t>
  </si>
  <si>
    <t>Kimberleys</t>
  </si>
  <si>
    <t>Kununurra paintings</t>
  </si>
  <si>
    <t>Kununurra</t>
  </si>
  <si>
    <t>Kununurra engravings</t>
  </si>
  <si>
    <t>Kununurra combined</t>
  </si>
  <si>
    <t>Spirit Hills</t>
  </si>
  <si>
    <t>VictoriaRiver</t>
  </si>
  <si>
    <t>SE Victoria River</t>
  </si>
  <si>
    <t>Groote and Bickerton Is</t>
  </si>
  <si>
    <t>GrooteIsland</t>
  </si>
  <si>
    <t>Arnhem Land</t>
  </si>
  <si>
    <t>Gulf Country</t>
  </si>
  <si>
    <t>Beswick Ck</t>
  </si>
  <si>
    <t>Delemere engravings</t>
  </si>
  <si>
    <t>Delemere paintings</t>
  </si>
  <si>
    <t>Fitzmaurice River</t>
  </si>
  <si>
    <t>FitzmauriceRiver</t>
  </si>
  <si>
    <t>Gumadir River</t>
  </si>
  <si>
    <t>Katherine</t>
  </si>
  <si>
    <t>Oenpelli dynamic</t>
  </si>
  <si>
    <t>Oenpilli</t>
  </si>
  <si>
    <t>Oenpelli x-ray</t>
  </si>
  <si>
    <t>Sliesbeck</t>
  </si>
  <si>
    <t>Upper Wilton River</t>
  </si>
  <si>
    <t>UWRiver</t>
  </si>
  <si>
    <t>Mt Hardman</t>
  </si>
  <si>
    <t>Prince Regent NP</t>
  </si>
  <si>
    <t>Borroloola</t>
  </si>
  <si>
    <t>Beswick Creek</t>
  </si>
  <si>
    <t>Delamere</t>
  </si>
  <si>
    <t>Goomadeer River</t>
  </si>
  <si>
    <t>Site location</t>
  </si>
  <si>
    <t>Motif#</t>
  </si>
  <si>
    <t>dots</t>
  </si>
  <si>
    <t>tridents</t>
  </si>
  <si>
    <t>treeForms</t>
  </si>
  <si>
    <t>starForms</t>
  </si>
  <si>
    <t>mazeForms</t>
  </si>
  <si>
    <t>rings</t>
  </si>
  <si>
    <t>arcs</t>
  </si>
  <si>
    <t>concentricArcs</t>
  </si>
  <si>
    <t>birdFootprints</t>
  </si>
  <si>
    <t>macropodFootprints</t>
  </si>
  <si>
    <t>mammalFootprints</t>
  </si>
  <si>
    <t>snakeForms</t>
  </si>
  <si>
    <t>humanFootprints</t>
  </si>
  <si>
    <t>circles</t>
  </si>
  <si>
    <t>concentricCircles</t>
  </si>
  <si>
    <t>barredCircles</t>
  </si>
  <si>
    <t>curvedMazeForms</t>
  </si>
  <si>
    <t>rakeForms</t>
  </si>
  <si>
    <t>stemmedCircles</t>
  </si>
  <si>
    <t>parallelLines</t>
  </si>
  <si>
    <t>zigZags</t>
  </si>
  <si>
    <t>ladderForms</t>
  </si>
  <si>
    <t>crossForms</t>
  </si>
  <si>
    <t>wishboneForms</t>
  </si>
  <si>
    <t>barredRectangle</t>
  </si>
  <si>
    <t>faceForms</t>
  </si>
  <si>
    <t># Pama-Nyungan societies w/rock image data</t>
  </si>
  <si>
    <t>Cobar geometric</t>
  </si>
  <si>
    <t>Description (*figurative)</t>
  </si>
  <si>
    <t>*mammalForms</t>
  </si>
  <si>
    <t>*reptileForms</t>
  </si>
  <si>
    <t>*humanForms</t>
  </si>
  <si>
    <t>*birdForms</t>
  </si>
  <si>
    <t>*animatedHumanForms</t>
  </si>
  <si>
    <t>*macropodForms</t>
  </si>
  <si>
    <t>*fishForms</t>
  </si>
  <si>
    <t>*shipForms</t>
  </si>
  <si>
    <t>*turtleForms</t>
  </si>
  <si>
    <t>*mothForms</t>
  </si>
  <si>
    <t>*lizardHumanForms</t>
  </si>
  <si>
    <t>*silhouetteForms</t>
  </si>
  <si>
    <t>Panaramitee station</t>
  </si>
  <si>
    <t>Manna Hill SA 5440</t>
  </si>
  <si>
    <t>count</t>
  </si>
  <si>
    <t>#sites w/rock image data</t>
  </si>
  <si>
    <t>mean motifs/site</t>
  </si>
  <si>
    <t>Gumbaynggir</t>
  </si>
  <si>
    <t>#motifs</t>
  </si>
  <si>
    <t># Non-Pama-Nyungan regions w/rock image data</t>
  </si>
  <si>
    <t>mammalForms</t>
  </si>
  <si>
    <t>reptileForms</t>
  </si>
  <si>
    <t>humanForms</t>
  </si>
  <si>
    <t>birdForms</t>
  </si>
  <si>
    <t>animatedHumanForms</t>
  </si>
  <si>
    <t>macropodForms</t>
  </si>
  <si>
    <t>fishForms</t>
  </si>
  <si>
    <t>shipForms</t>
  </si>
  <si>
    <t>turtleForms</t>
  </si>
  <si>
    <t>mothForms</t>
  </si>
  <si>
    <t>lizardHumanForms</t>
  </si>
  <si>
    <t>silhouetteForms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</si>
</sst>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02"/>
  <sheetViews>
    <sheetView tabSelected="1" zoomScaleNormal="100" workbookViewId="0"/>
  </sheetViews>
  <sheetFormatPr defaultColWidth="9.109375" defaultRowHeight="14.4" x14ac:dyDescent="0.3"/>
  <cols>
    <col min="1" max="1" width="5.44140625" style="2" customWidth="1"/>
    <col min="2" max="2" width="32.109375" style="3" customWidth="1"/>
    <col min="3" max="3" width="23" style="3" customWidth="1"/>
    <col min="4" max="4" width="8.44140625" style="4" hidden="1" customWidth="1"/>
    <col min="5" max="5" width="7.109375" style="4" hidden="1" customWidth="1"/>
    <col min="6" max="6" width="17.5546875" style="3" customWidth="1"/>
    <col min="7" max="7" width="8.33203125" style="20" hidden="1" customWidth="1"/>
    <col min="8" max="45" width="9.6640625" style="6" customWidth="1"/>
    <col min="46" max="16384" width="9.109375" style="3"/>
  </cols>
  <sheetData>
    <row r="1" spans="1:45" x14ac:dyDescent="0.3">
      <c r="B1" s="18" t="s">
        <v>279</v>
      </c>
      <c r="C1" s="19">
        <f>COUNTA(A4:A100)</f>
        <v>97</v>
      </c>
    </row>
    <row r="2" spans="1:45" x14ac:dyDescent="0.3">
      <c r="B2" s="18" t="s">
        <v>282</v>
      </c>
      <c r="C2" s="19">
        <f>COUNTA(H3:AS3)</f>
        <v>38</v>
      </c>
    </row>
    <row r="3" spans="1:45" x14ac:dyDescent="0.3">
      <c r="A3" s="12" t="s">
        <v>0</v>
      </c>
      <c r="B3" s="13" t="s">
        <v>1</v>
      </c>
      <c r="C3" s="13" t="s">
        <v>233</v>
      </c>
      <c r="D3" s="7" t="s">
        <v>2</v>
      </c>
      <c r="E3" s="7" t="s">
        <v>3</v>
      </c>
      <c r="F3" s="13" t="s">
        <v>4</v>
      </c>
      <c r="G3" s="21" t="s">
        <v>278</v>
      </c>
      <c r="H3" t="s">
        <v>235</v>
      </c>
      <c r="I3" t="s">
        <v>236</v>
      </c>
      <c r="J3" t="s">
        <v>237</v>
      </c>
      <c r="K3" t="s">
        <v>238</v>
      </c>
      <c r="L3" t="s">
        <v>239</v>
      </c>
      <c r="M3" t="s">
        <v>240</v>
      </c>
      <c r="N3" t="s">
        <v>241</v>
      </c>
      <c r="O3" t="s">
        <v>242</v>
      </c>
      <c r="P3" t="s">
        <v>243</v>
      </c>
      <c r="Q3" t="s">
        <v>244</v>
      </c>
      <c r="R3" t="s">
        <v>245</v>
      </c>
      <c r="S3" t="s">
        <v>246</v>
      </c>
      <c r="T3" t="s">
        <v>284</v>
      </c>
      <c r="U3" t="s">
        <v>247</v>
      </c>
      <c r="V3" t="s">
        <v>248</v>
      </c>
      <c r="W3" t="s">
        <v>249</v>
      </c>
      <c r="X3" t="s">
        <v>250</v>
      </c>
      <c r="Y3" t="s">
        <v>251</v>
      </c>
      <c r="Z3" t="s">
        <v>285</v>
      </c>
      <c r="AA3" t="s">
        <v>252</v>
      </c>
      <c r="AB3" t="s">
        <v>253</v>
      </c>
      <c r="AC3" t="s">
        <v>254</v>
      </c>
      <c r="AD3" t="s">
        <v>255</v>
      </c>
      <c r="AE3" t="s">
        <v>286</v>
      </c>
      <c r="AF3" t="s">
        <v>287</v>
      </c>
      <c r="AG3" t="s">
        <v>288</v>
      </c>
      <c r="AH3" t="s">
        <v>256</v>
      </c>
      <c r="AI3" t="s">
        <v>257</v>
      </c>
      <c r="AJ3" t="s">
        <v>258</v>
      </c>
      <c r="AK3" t="s">
        <v>289</v>
      </c>
      <c r="AL3" t="s">
        <v>290</v>
      </c>
      <c r="AM3" t="s">
        <v>291</v>
      </c>
      <c r="AN3" t="s">
        <v>292</v>
      </c>
      <c r="AO3" s="15" t="s">
        <v>293</v>
      </c>
      <c r="AP3" t="s">
        <v>259</v>
      </c>
      <c r="AQ3" t="s">
        <v>260</v>
      </c>
      <c r="AR3" t="s">
        <v>294</v>
      </c>
      <c r="AS3" t="s">
        <v>295</v>
      </c>
    </row>
    <row r="4" spans="1:45" x14ac:dyDescent="0.3">
      <c r="A4" s="2">
        <v>2</v>
      </c>
      <c r="B4" s="3" t="s">
        <v>112</v>
      </c>
      <c r="C4" s="3" t="s">
        <v>113</v>
      </c>
      <c r="D4" s="8">
        <v>22.67</v>
      </c>
      <c r="E4" s="8">
        <v>148.02000000000001</v>
      </c>
      <c r="F4" s="3" t="s">
        <v>114</v>
      </c>
      <c r="G4" s="20">
        <f>SUM(H4:AS4)</f>
        <v>5</v>
      </c>
      <c r="H4" s="6">
        <v>0</v>
      </c>
      <c r="I4" s="6">
        <v>1</v>
      </c>
      <c r="J4" s="6">
        <v>0</v>
      </c>
      <c r="K4" s="6">
        <v>0</v>
      </c>
      <c r="L4" s="6">
        <v>1</v>
      </c>
      <c r="M4" s="6">
        <v>0</v>
      </c>
      <c r="N4" s="6">
        <v>1</v>
      </c>
      <c r="O4" s="6">
        <v>1</v>
      </c>
      <c r="P4" s="6">
        <v>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</row>
    <row r="5" spans="1:45" x14ac:dyDescent="0.3">
      <c r="A5" s="2">
        <v>3</v>
      </c>
      <c r="B5" s="3" t="s">
        <v>101</v>
      </c>
      <c r="C5" s="3" t="s">
        <v>102</v>
      </c>
      <c r="D5" s="8">
        <v>24.6</v>
      </c>
      <c r="E5" s="8">
        <v>147.63</v>
      </c>
      <c r="F5" s="3" t="s">
        <v>98</v>
      </c>
      <c r="G5" s="20">
        <f t="shared" ref="G5:G68" si="0">SUM(H5:AS5)</f>
        <v>8</v>
      </c>
      <c r="H5" s="6">
        <v>0</v>
      </c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</row>
    <row r="6" spans="1:45" x14ac:dyDescent="0.3">
      <c r="A6" s="2">
        <v>4</v>
      </c>
      <c r="B6" s="3" t="s">
        <v>103</v>
      </c>
      <c r="C6" s="3" t="s">
        <v>100</v>
      </c>
      <c r="D6" s="8">
        <v>24.83</v>
      </c>
      <c r="E6" s="8">
        <v>147.43</v>
      </c>
      <c r="F6" s="3" t="s">
        <v>98</v>
      </c>
      <c r="G6" s="20">
        <f t="shared" si="0"/>
        <v>11</v>
      </c>
      <c r="H6" s="6">
        <v>1</v>
      </c>
      <c r="I6" s="6">
        <v>0</v>
      </c>
      <c r="J6" s="6">
        <v>0</v>
      </c>
      <c r="K6" s="6">
        <v>1</v>
      </c>
      <c r="L6" s="6">
        <v>0</v>
      </c>
      <c r="M6" s="6">
        <v>0</v>
      </c>
      <c r="N6" s="6">
        <v>1</v>
      </c>
      <c r="O6" s="6">
        <v>0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</row>
    <row r="7" spans="1:45" customFormat="1" x14ac:dyDescent="0.3">
      <c r="A7" s="2">
        <v>5</v>
      </c>
      <c r="B7" s="3" t="s">
        <v>167</v>
      </c>
      <c r="C7" s="3" t="s">
        <v>168</v>
      </c>
      <c r="D7" s="8">
        <v>27.81</v>
      </c>
      <c r="E7" s="8">
        <v>152.16999999999999</v>
      </c>
      <c r="F7" s="3" t="s">
        <v>169</v>
      </c>
      <c r="G7" s="20">
        <f t="shared" si="0"/>
        <v>5</v>
      </c>
      <c r="H7" s="6">
        <v>1</v>
      </c>
      <c r="I7" s="6">
        <v>1</v>
      </c>
      <c r="J7" s="6">
        <v>0</v>
      </c>
      <c r="K7" s="6">
        <v>0</v>
      </c>
      <c r="L7" s="6">
        <v>0</v>
      </c>
      <c r="M7" s="6">
        <v>1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1</v>
      </c>
      <c r="Y7" s="6">
        <v>1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</row>
    <row r="8" spans="1:45" x14ac:dyDescent="0.3">
      <c r="A8" s="1">
        <v>6</v>
      </c>
      <c r="B8" t="s">
        <v>276</v>
      </c>
      <c r="C8" t="s">
        <v>277</v>
      </c>
      <c r="D8" s="9">
        <v>32.5</v>
      </c>
      <c r="E8" s="9">
        <v>140</v>
      </c>
      <c r="F8" t="s">
        <v>183</v>
      </c>
      <c r="G8" s="20">
        <f t="shared" si="0"/>
        <v>15</v>
      </c>
      <c r="H8" s="6">
        <v>1</v>
      </c>
      <c r="I8" s="6">
        <v>0</v>
      </c>
      <c r="J8" s="6">
        <v>0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0</v>
      </c>
      <c r="T8" s="6">
        <v>0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</row>
    <row r="9" spans="1:45" x14ac:dyDescent="0.3">
      <c r="A9" s="1">
        <v>7</v>
      </c>
      <c r="B9" t="s">
        <v>13</v>
      </c>
      <c r="C9" t="s">
        <v>14</v>
      </c>
      <c r="D9" s="9">
        <v>32.799999999999997</v>
      </c>
      <c r="E9" s="9">
        <v>139.24</v>
      </c>
      <c r="F9" t="s">
        <v>15</v>
      </c>
      <c r="G9" s="20">
        <f t="shared" si="0"/>
        <v>16</v>
      </c>
      <c r="H9" s="6">
        <v>1</v>
      </c>
      <c r="I9" s="6">
        <v>0</v>
      </c>
      <c r="J9" s="6">
        <v>0</v>
      </c>
      <c r="K9" s="6">
        <v>1</v>
      </c>
      <c r="L9" s="6">
        <v>0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0</v>
      </c>
      <c r="S9" s="6">
        <v>0</v>
      </c>
      <c r="T9" s="6">
        <v>0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</row>
    <row r="10" spans="1:45" x14ac:dyDescent="0.3">
      <c r="A10" s="1">
        <v>8</v>
      </c>
      <c r="B10" t="s">
        <v>262</v>
      </c>
      <c r="C10" t="s">
        <v>182</v>
      </c>
      <c r="D10" s="9">
        <v>31.49</v>
      </c>
      <c r="E10" s="9">
        <v>145.84</v>
      </c>
      <c r="F10" t="s">
        <v>183</v>
      </c>
      <c r="G10" s="20">
        <f t="shared" si="0"/>
        <v>18</v>
      </c>
      <c r="H10" s="6">
        <v>1</v>
      </c>
      <c r="I10" s="6">
        <v>1</v>
      </c>
      <c r="J10" s="6">
        <v>0</v>
      </c>
      <c r="K10" s="6">
        <v>1</v>
      </c>
      <c r="L10" s="6">
        <v>1</v>
      </c>
      <c r="M10" s="6">
        <v>1</v>
      </c>
      <c r="N10" s="6">
        <v>1</v>
      </c>
      <c r="O10" s="6">
        <v>0</v>
      </c>
      <c r="P10" s="6">
        <v>1</v>
      </c>
      <c r="Q10" s="6">
        <v>1</v>
      </c>
      <c r="R10" s="6">
        <v>1</v>
      </c>
      <c r="S10" s="6">
        <v>1</v>
      </c>
      <c r="T10" s="6">
        <v>0</v>
      </c>
      <c r="U10" s="6">
        <v>1</v>
      </c>
      <c r="V10" s="6">
        <v>1</v>
      </c>
      <c r="W10" s="6">
        <v>0</v>
      </c>
      <c r="X10" s="6">
        <v>1</v>
      </c>
      <c r="Y10" s="6">
        <v>1</v>
      </c>
      <c r="Z10" s="6">
        <v>0</v>
      </c>
      <c r="AA10" s="6">
        <v>1</v>
      </c>
      <c r="AB10" s="6">
        <v>1</v>
      </c>
      <c r="AC10" s="6">
        <v>1</v>
      </c>
      <c r="AD10" s="6">
        <v>1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</row>
    <row r="11" spans="1:45" x14ac:dyDescent="0.3">
      <c r="A11" s="2">
        <v>9</v>
      </c>
      <c r="B11" s="3" t="s">
        <v>179</v>
      </c>
      <c r="C11" s="3" t="s">
        <v>180</v>
      </c>
      <c r="D11" s="8">
        <v>37.21</v>
      </c>
      <c r="E11" s="8">
        <v>142.4</v>
      </c>
      <c r="F11" s="3" t="s">
        <v>181</v>
      </c>
      <c r="G11" s="20">
        <f t="shared" si="0"/>
        <v>15</v>
      </c>
      <c r="H11" s="6">
        <v>1</v>
      </c>
      <c r="I11" s="6">
        <v>1</v>
      </c>
      <c r="J11" s="6">
        <v>1</v>
      </c>
      <c r="K11" s="6">
        <v>1</v>
      </c>
      <c r="L11" s="6">
        <v>0</v>
      </c>
      <c r="M11" s="6">
        <v>0</v>
      </c>
      <c r="N11" s="6">
        <v>1</v>
      </c>
      <c r="O11" s="6">
        <v>0</v>
      </c>
      <c r="P11" s="6">
        <v>1</v>
      </c>
      <c r="Q11" s="6">
        <v>0</v>
      </c>
      <c r="R11" s="6">
        <v>0</v>
      </c>
      <c r="S11" s="6">
        <v>0</v>
      </c>
      <c r="T11" s="6">
        <v>0</v>
      </c>
      <c r="U11" s="6">
        <v>1</v>
      </c>
      <c r="V11" s="6">
        <v>1</v>
      </c>
      <c r="W11" s="6">
        <v>0</v>
      </c>
      <c r="X11" s="6">
        <v>1</v>
      </c>
      <c r="Y11" s="6">
        <v>0</v>
      </c>
      <c r="Z11" s="6">
        <v>0</v>
      </c>
      <c r="AA11" s="6">
        <v>1</v>
      </c>
      <c r="AB11" s="6">
        <v>0</v>
      </c>
      <c r="AC11" s="6">
        <v>1</v>
      </c>
      <c r="AD11" s="6">
        <v>0</v>
      </c>
      <c r="AE11" s="6">
        <v>0</v>
      </c>
      <c r="AF11" s="6">
        <v>1</v>
      </c>
      <c r="AG11" s="6">
        <v>1</v>
      </c>
      <c r="AH11" s="6">
        <v>1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1</v>
      </c>
      <c r="AS11" s="6">
        <v>0</v>
      </c>
    </row>
    <row r="12" spans="1:45" x14ac:dyDescent="0.3">
      <c r="A12" s="2">
        <v>10</v>
      </c>
      <c r="B12" s="3" t="s">
        <v>5</v>
      </c>
      <c r="C12" s="3" t="s">
        <v>6</v>
      </c>
      <c r="D12" s="8">
        <v>31.38</v>
      </c>
      <c r="E12" s="8">
        <v>138.6</v>
      </c>
      <c r="F12" s="3" t="s">
        <v>7</v>
      </c>
      <c r="G12" s="20">
        <f t="shared" si="0"/>
        <v>18</v>
      </c>
      <c r="H12" s="6">
        <v>0</v>
      </c>
      <c r="I12" s="6">
        <v>1</v>
      </c>
      <c r="J12" s="6">
        <v>0</v>
      </c>
      <c r="K12" s="6">
        <v>1</v>
      </c>
      <c r="L12" s="6">
        <v>0</v>
      </c>
      <c r="M12" s="6">
        <v>1</v>
      </c>
      <c r="N12" s="6">
        <v>1</v>
      </c>
      <c r="O12" s="6">
        <v>1</v>
      </c>
      <c r="P12" s="6">
        <v>1</v>
      </c>
      <c r="Q12" s="6">
        <v>0</v>
      </c>
      <c r="R12" s="6">
        <v>0</v>
      </c>
      <c r="S12" s="6">
        <v>1</v>
      </c>
      <c r="T12" s="6">
        <v>0</v>
      </c>
      <c r="U12" s="6">
        <v>0</v>
      </c>
      <c r="V12" s="6">
        <v>1</v>
      </c>
      <c r="W12" s="6">
        <v>1</v>
      </c>
      <c r="X12" s="6">
        <v>1</v>
      </c>
      <c r="Y12" s="6">
        <v>1</v>
      </c>
      <c r="Z12" s="6">
        <v>0</v>
      </c>
      <c r="AA12" s="6">
        <v>1</v>
      </c>
      <c r="AB12" s="6">
        <v>1</v>
      </c>
      <c r="AC12" s="6">
        <v>1</v>
      </c>
      <c r="AD12" s="6">
        <v>0</v>
      </c>
      <c r="AE12" s="6">
        <v>0</v>
      </c>
      <c r="AF12" s="6">
        <v>1</v>
      </c>
      <c r="AG12" s="6">
        <v>0</v>
      </c>
      <c r="AH12" s="6">
        <v>1</v>
      </c>
      <c r="AI12" s="6">
        <v>1</v>
      </c>
      <c r="AJ12" s="6">
        <v>1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</row>
    <row r="13" spans="1:45" x14ac:dyDescent="0.3">
      <c r="A13" s="2">
        <v>11</v>
      </c>
      <c r="B13" s="3" t="s">
        <v>170</v>
      </c>
      <c r="C13" s="3" t="s">
        <v>171</v>
      </c>
      <c r="D13" s="8">
        <v>34.700000000000003</v>
      </c>
      <c r="E13" s="8">
        <v>139.58000000000001</v>
      </c>
      <c r="F13" s="3" t="s">
        <v>172</v>
      </c>
      <c r="G13" s="20">
        <f t="shared" si="0"/>
        <v>23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0</v>
      </c>
      <c r="R13" s="6">
        <v>0</v>
      </c>
      <c r="S13" s="6">
        <v>1</v>
      </c>
      <c r="T13" s="6">
        <v>1</v>
      </c>
      <c r="U13" s="6">
        <v>0</v>
      </c>
      <c r="V13" s="6">
        <v>1</v>
      </c>
      <c r="W13" s="6">
        <v>0</v>
      </c>
      <c r="X13" s="6">
        <v>1</v>
      </c>
      <c r="Y13" s="6">
        <v>1</v>
      </c>
      <c r="Z13" s="6">
        <v>0</v>
      </c>
      <c r="AA13" s="6">
        <v>0</v>
      </c>
      <c r="AB13" s="6">
        <v>1</v>
      </c>
      <c r="AC13" s="6">
        <v>1</v>
      </c>
      <c r="AD13" s="6">
        <v>1</v>
      </c>
      <c r="AE13" s="6">
        <v>0</v>
      </c>
      <c r="AF13" s="6">
        <v>1</v>
      </c>
      <c r="AG13" s="6">
        <v>1</v>
      </c>
      <c r="AH13" s="6">
        <v>0</v>
      </c>
      <c r="AI13" s="6">
        <v>0</v>
      </c>
      <c r="AJ13" s="6">
        <v>1</v>
      </c>
      <c r="AK13" s="6">
        <v>1</v>
      </c>
      <c r="AL13" s="6">
        <v>0</v>
      </c>
      <c r="AM13" s="6">
        <v>0</v>
      </c>
      <c r="AN13" s="6">
        <v>0</v>
      </c>
      <c r="AO13" s="6">
        <v>0</v>
      </c>
      <c r="AP13" s="6">
        <v>1</v>
      </c>
      <c r="AQ13" s="6">
        <v>0</v>
      </c>
      <c r="AR13" s="6">
        <v>1</v>
      </c>
      <c r="AS13" s="6">
        <v>0</v>
      </c>
    </row>
    <row r="14" spans="1:45" x14ac:dyDescent="0.3">
      <c r="A14" s="2">
        <v>12</v>
      </c>
      <c r="B14" s="3" t="s">
        <v>31</v>
      </c>
      <c r="C14" s="3" t="s">
        <v>32</v>
      </c>
      <c r="D14" s="8">
        <v>20.309999999999999</v>
      </c>
      <c r="E14" s="8">
        <v>118.59</v>
      </c>
      <c r="F14" s="3" t="s">
        <v>33</v>
      </c>
      <c r="G14" s="20">
        <f t="shared" si="0"/>
        <v>17</v>
      </c>
      <c r="H14" s="6">
        <v>1</v>
      </c>
      <c r="I14" s="6">
        <v>1</v>
      </c>
      <c r="J14" s="6">
        <v>1</v>
      </c>
      <c r="K14" s="6">
        <v>1</v>
      </c>
      <c r="L14" s="6">
        <v>0</v>
      </c>
      <c r="M14" s="6">
        <v>0</v>
      </c>
      <c r="N14" s="6">
        <v>1</v>
      </c>
      <c r="O14" s="6">
        <v>1</v>
      </c>
      <c r="P14" s="6">
        <v>1</v>
      </c>
      <c r="Q14" s="6">
        <v>1</v>
      </c>
      <c r="R14" s="6">
        <v>0</v>
      </c>
      <c r="S14" s="6">
        <v>1</v>
      </c>
      <c r="T14" s="6">
        <v>0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0</v>
      </c>
      <c r="AA14" s="6">
        <v>1</v>
      </c>
      <c r="AB14" s="6">
        <v>1</v>
      </c>
      <c r="AC14" s="6">
        <v>1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</row>
    <row r="15" spans="1:45" x14ac:dyDescent="0.3">
      <c r="A15" s="2">
        <v>13</v>
      </c>
      <c r="B15" s="3" t="s">
        <v>36</v>
      </c>
      <c r="C15" s="3" t="s">
        <v>37</v>
      </c>
      <c r="D15" s="8">
        <v>20.63</v>
      </c>
      <c r="E15" s="8">
        <v>117.72</v>
      </c>
      <c r="F15" s="3" t="s">
        <v>38</v>
      </c>
      <c r="G15" s="20">
        <f t="shared" si="0"/>
        <v>21</v>
      </c>
      <c r="H15" s="6">
        <v>1</v>
      </c>
      <c r="I15" s="6">
        <v>0</v>
      </c>
      <c r="J15" s="6">
        <v>0</v>
      </c>
      <c r="K15" s="6">
        <v>1</v>
      </c>
      <c r="L15" s="6">
        <v>0</v>
      </c>
      <c r="M15" s="6">
        <v>0</v>
      </c>
      <c r="N15" s="6">
        <v>1</v>
      </c>
      <c r="O15" s="6">
        <v>1</v>
      </c>
      <c r="P15" s="6">
        <v>1</v>
      </c>
      <c r="Q15" s="6">
        <v>1</v>
      </c>
      <c r="R15" s="6">
        <v>0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0</v>
      </c>
      <c r="Y15" s="6">
        <v>0</v>
      </c>
      <c r="Z15" s="6">
        <v>1</v>
      </c>
      <c r="AA15" s="6">
        <v>1</v>
      </c>
      <c r="AB15" s="6">
        <v>0</v>
      </c>
      <c r="AC15" s="6">
        <v>0</v>
      </c>
      <c r="AD15" s="6">
        <v>0</v>
      </c>
      <c r="AE15" s="6">
        <v>1</v>
      </c>
      <c r="AF15" s="6">
        <v>1</v>
      </c>
      <c r="AG15" s="6">
        <v>1</v>
      </c>
      <c r="AH15" s="6">
        <v>0</v>
      </c>
      <c r="AI15" s="6">
        <v>0</v>
      </c>
      <c r="AJ15" s="6">
        <v>0</v>
      </c>
      <c r="AK15" s="6">
        <v>1</v>
      </c>
      <c r="AL15" s="6">
        <v>1</v>
      </c>
      <c r="AM15" s="6">
        <v>0</v>
      </c>
      <c r="AN15" s="6">
        <v>1</v>
      </c>
      <c r="AO15" s="6">
        <v>0</v>
      </c>
      <c r="AP15" s="6">
        <v>0</v>
      </c>
      <c r="AQ15" s="6">
        <v>0</v>
      </c>
      <c r="AR15" s="6">
        <v>1</v>
      </c>
      <c r="AS15" s="6">
        <v>1</v>
      </c>
    </row>
    <row r="16" spans="1:45" x14ac:dyDescent="0.3">
      <c r="A16" s="2">
        <v>14</v>
      </c>
      <c r="B16" s="3" t="s">
        <v>65</v>
      </c>
      <c r="C16" s="3" t="s">
        <v>66</v>
      </c>
      <c r="D16" s="8">
        <v>25.34</v>
      </c>
      <c r="E16" s="8">
        <v>131.04</v>
      </c>
      <c r="F16" s="3" t="s">
        <v>67</v>
      </c>
      <c r="G16" s="20">
        <f t="shared" si="0"/>
        <v>22</v>
      </c>
      <c r="H16" s="6">
        <v>1</v>
      </c>
      <c r="I16" s="6">
        <v>1</v>
      </c>
      <c r="J16" s="6">
        <v>1</v>
      </c>
      <c r="K16" s="6">
        <v>0</v>
      </c>
      <c r="L16" s="6">
        <v>1</v>
      </c>
      <c r="M16" s="6">
        <v>1</v>
      </c>
      <c r="N16" s="6">
        <v>1</v>
      </c>
      <c r="O16" s="6">
        <v>0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0</v>
      </c>
      <c r="Z16" s="6">
        <v>0</v>
      </c>
      <c r="AA16" s="6">
        <v>1</v>
      </c>
      <c r="AB16" s="6">
        <v>1</v>
      </c>
      <c r="AC16" s="6">
        <v>1</v>
      </c>
      <c r="AD16" s="6">
        <v>0</v>
      </c>
      <c r="AE16" s="6">
        <v>0</v>
      </c>
      <c r="AF16" s="6">
        <v>1</v>
      </c>
      <c r="AG16" s="6">
        <v>0</v>
      </c>
      <c r="AH16" s="6">
        <v>0</v>
      </c>
      <c r="AI16" s="6">
        <v>0</v>
      </c>
      <c r="AJ16" s="6">
        <v>1</v>
      </c>
      <c r="AK16" s="6">
        <v>1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1</v>
      </c>
      <c r="AS16" s="6">
        <v>0</v>
      </c>
    </row>
    <row r="17" spans="1:45" customFormat="1" x14ac:dyDescent="0.3">
      <c r="A17" s="2">
        <v>15</v>
      </c>
      <c r="B17" s="3" t="s">
        <v>161</v>
      </c>
      <c r="C17" s="3" t="s">
        <v>162</v>
      </c>
      <c r="D17" s="8">
        <v>29.88</v>
      </c>
      <c r="E17" s="8">
        <v>152.63999999999999</v>
      </c>
      <c r="F17" s="3" t="s">
        <v>281</v>
      </c>
      <c r="G17" s="20">
        <f t="shared" si="0"/>
        <v>13</v>
      </c>
      <c r="H17" s="6">
        <v>0</v>
      </c>
      <c r="I17" s="6">
        <v>1</v>
      </c>
      <c r="J17" s="6">
        <v>1</v>
      </c>
      <c r="K17" s="6">
        <v>1</v>
      </c>
      <c r="L17" s="6">
        <v>1</v>
      </c>
      <c r="M17" s="6">
        <v>0</v>
      </c>
      <c r="N17" s="6">
        <v>1</v>
      </c>
      <c r="O17" s="6">
        <v>1</v>
      </c>
      <c r="P17" s="6">
        <v>0</v>
      </c>
      <c r="Q17" s="6">
        <v>0</v>
      </c>
      <c r="R17" s="6">
        <v>0</v>
      </c>
      <c r="S17" s="6">
        <v>1</v>
      </c>
      <c r="T17" s="6">
        <v>0</v>
      </c>
      <c r="U17" s="6">
        <v>1</v>
      </c>
      <c r="V17" s="6">
        <v>1</v>
      </c>
      <c r="W17" s="6">
        <v>0</v>
      </c>
      <c r="X17" s="6">
        <v>1</v>
      </c>
      <c r="Y17" s="6">
        <v>1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1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1</v>
      </c>
      <c r="AS17" s="6">
        <v>0</v>
      </c>
    </row>
    <row r="18" spans="1:45" customFormat="1" x14ac:dyDescent="0.3">
      <c r="A18" s="2">
        <v>16</v>
      </c>
      <c r="B18" s="3" t="s">
        <v>155</v>
      </c>
      <c r="C18" s="3" t="s">
        <v>156</v>
      </c>
      <c r="D18" s="8">
        <v>30.6</v>
      </c>
      <c r="E18" s="8">
        <v>151.5</v>
      </c>
      <c r="F18" s="3" t="s">
        <v>157</v>
      </c>
      <c r="G18" s="20">
        <f t="shared" si="0"/>
        <v>13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0</v>
      </c>
      <c r="P18" s="6">
        <v>1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1</v>
      </c>
      <c r="W18" s="6">
        <v>0</v>
      </c>
      <c r="X18" s="6">
        <v>1</v>
      </c>
      <c r="Y18" s="6">
        <v>0</v>
      </c>
      <c r="Z18" s="6">
        <v>0</v>
      </c>
      <c r="AA18" s="6">
        <v>0</v>
      </c>
      <c r="AB18" s="6">
        <v>0</v>
      </c>
      <c r="AC18" s="6">
        <v>1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1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1</v>
      </c>
      <c r="AS18" s="6">
        <v>0</v>
      </c>
    </row>
    <row r="19" spans="1:45" x14ac:dyDescent="0.3">
      <c r="A19" s="2">
        <v>17</v>
      </c>
      <c r="B19" s="3" t="s">
        <v>221</v>
      </c>
      <c r="C19" s="3" t="s">
        <v>222</v>
      </c>
      <c r="D19" s="8">
        <f>12+19/60</f>
        <v>12.316666666666666</v>
      </c>
      <c r="E19" s="8">
        <f>133+3/60</f>
        <v>133.05000000000001</v>
      </c>
      <c r="F19" s="3" t="s">
        <v>212</v>
      </c>
      <c r="G19" s="20">
        <f t="shared" si="0"/>
        <v>11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1</v>
      </c>
      <c r="AG19" s="6">
        <v>1</v>
      </c>
      <c r="AH19" s="6">
        <v>0</v>
      </c>
      <c r="AI19" s="6">
        <v>0</v>
      </c>
      <c r="AJ19" s="6">
        <v>0</v>
      </c>
      <c r="AK19" s="6">
        <v>1</v>
      </c>
      <c r="AL19" s="6">
        <v>1</v>
      </c>
      <c r="AM19" s="6">
        <v>0</v>
      </c>
      <c r="AN19" s="6">
        <v>1</v>
      </c>
      <c r="AO19" s="6">
        <v>0</v>
      </c>
      <c r="AP19" s="6">
        <v>0</v>
      </c>
      <c r="AQ19" s="6">
        <v>0</v>
      </c>
      <c r="AR19" s="6">
        <v>0</v>
      </c>
      <c r="AS19" s="6">
        <v>1</v>
      </c>
    </row>
    <row r="20" spans="1:45" x14ac:dyDescent="0.3">
      <c r="A20" s="2">
        <v>18</v>
      </c>
      <c r="B20" s="3" t="s">
        <v>223</v>
      </c>
      <c r="C20" s="3" t="s">
        <v>222</v>
      </c>
      <c r="D20" s="8">
        <f>12+19/60</f>
        <v>12.316666666666666</v>
      </c>
      <c r="E20" s="8">
        <f>133+3/60</f>
        <v>133.05000000000001</v>
      </c>
      <c r="F20" s="3" t="s">
        <v>212</v>
      </c>
      <c r="G20" s="20">
        <f t="shared" si="0"/>
        <v>12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1</v>
      </c>
      <c r="R20" s="6">
        <v>0</v>
      </c>
      <c r="S20" s="6">
        <v>1</v>
      </c>
      <c r="T20" s="6">
        <v>1</v>
      </c>
      <c r="U20" s="6">
        <v>1</v>
      </c>
      <c r="V20" s="6">
        <v>0</v>
      </c>
      <c r="W20" s="6">
        <v>0</v>
      </c>
      <c r="X20" s="6">
        <v>0</v>
      </c>
      <c r="Y20" s="6">
        <v>0</v>
      </c>
      <c r="Z20" s="6">
        <v>1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1</v>
      </c>
      <c r="AG20" s="6">
        <v>1</v>
      </c>
      <c r="AH20" s="6">
        <v>0</v>
      </c>
      <c r="AI20" s="6">
        <v>0</v>
      </c>
      <c r="AJ20" s="6">
        <v>0</v>
      </c>
      <c r="AK20" s="6">
        <v>1</v>
      </c>
      <c r="AL20" s="6">
        <v>1</v>
      </c>
      <c r="AM20" s="6">
        <v>1</v>
      </c>
      <c r="AN20" s="6">
        <v>1</v>
      </c>
      <c r="AO20" s="6">
        <v>0</v>
      </c>
      <c r="AP20" s="6">
        <v>0</v>
      </c>
      <c r="AQ20" s="6">
        <v>0</v>
      </c>
      <c r="AR20" s="6">
        <v>0</v>
      </c>
      <c r="AS20" s="6">
        <v>1</v>
      </c>
    </row>
    <row r="21" spans="1:45" x14ac:dyDescent="0.3">
      <c r="A21" s="2">
        <v>19</v>
      </c>
      <c r="B21" s="3" t="s">
        <v>39</v>
      </c>
      <c r="C21" s="3" t="s">
        <v>40</v>
      </c>
      <c r="D21" s="8">
        <v>20.66</v>
      </c>
      <c r="E21" s="8">
        <v>116.72</v>
      </c>
      <c r="F21" s="3" t="s">
        <v>38</v>
      </c>
      <c r="G21" s="20">
        <f t="shared" si="0"/>
        <v>21</v>
      </c>
      <c r="H21" s="6">
        <v>0</v>
      </c>
      <c r="I21" s="6">
        <v>1</v>
      </c>
      <c r="J21" s="6">
        <v>0</v>
      </c>
      <c r="K21" s="6">
        <v>1</v>
      </c>
      <c r="L21" s="6">
        <v>0</v>
      </c>
      <c r="M21" s="6">
        <v>0</v>
      </c>
      <c r="N21" s="6">
        <v>1</v>
      </c>
      <c r="O21" s="6">
        <v>1</v>
      </c>
      <c r="P21" s="6">
        <v>1</v>
      </c>
      <c r="Q21" s="6">
        <v>1</v>
      </c>
      <c r="R21" s="6">
        <v>0</v>
      </c>
      <c r="S21" s="6">
        <v>1</v>
      </c>
      <c r="T21" s="6">
        <v>1</v>
      </c>
      <c r="U21" s="6">
        <v>0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0</v>
      </c>
      <c r="AB21" s="6">
        <v>0</v>
      </c>
      <c r="AC21" s="6">
        <v>1</v>
      </c>
      <c r="AD21" s="6">
        <v>0</v>
      </c>
      <c r="AE21" s="6">
        <v>1</v>
      </c>
      <c r="AF21" s="6">
        <v>1</v>
      </c>
      <c r="AG21" s="6">
        <v>1</v>
      </c>
      <c r="AH21" s="6">
        <v>0</v>
      </c>
      <c r="AI21" s="6">
        <v>0</v>
      </c>
      <c r="AJ21" s="6">
        <v>0</v>
      </c>
      <c r="AK21" s="6">
        <v>1</v>
      </c>
      <c r="AL21" s="6">
        <v>1</v>
      </c>
      <c r="AM21" s="6">
        <v>0</v>
      </c>
      <c r="AN21" s="6">
        <v>1</v>
      </c>
      <c r="AO21" s="6">
        <v>0</v>
      </c>
      <c r="AP21" s="6">
        <v>0</v>
      </c>
      <c r="AQ21" s="6">
        <v>1</v>
      </c>
      <c r="AR21" s="6">
        <v>0</v>
      </c>
      <c r="AS21" s="6">
        <v>0</v>
      </c>
    </row>
    <row r="22" spans="1:45" x14ac:dyDescent="0.3">
      <c r="A22" s="2">
        <v>20</v>
      </c>
      <c r="B22" s="3" t="s">
        <v>202</v>
      </c>
      <c r="C22" s="3" t="s">
        <v>228</v>
      </c>
      <c r="D22" s="8">
        <f>15+31/60</f>
        <v>15.516666666666667</v>
      </c>
      <c r="E22" s="8">
        <f>125+23/60</f>
        <v>125.38333333333334</v>
      </c>
      <c r="F22" s="3" t="s">
        <v>194</v>
      </c>
      <c r="G22" s="20">
        <f t="shared" si="0"/>
        <v>13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1</v>
      </c>
      <c r="O22" s="6">
        <v>0</v>
      </c>
      <c r="P22" s="6">
        <v>0</v>
      </c>
      <c r="Q22" s="6">
        <v>1</v>
      </c>
      <c r="R22" s="6">
        <v>0</v>
      </c>
      <c r="S22" s="6">
        <v>0</v>
      </c>
      <c r="T22" s="6">
        <v>1</v>
      </c>
      <c r="U22" s="6">
        <v>0</v>
      </c>
      <c r="V22" s="6">
        <v>0</v>
      </c>
      <c r="W22" s="6">
        <v>0</v>
      </c>
      <c r="X22" s="6">
        <v>1</v>
      </c>
      <c r="Y22" s="6">
        <v>0</v>
      </c>
      <c r="Z22" s="6">
        <v>1</v>
      </c>
      <c r="AA22" s="6">
        <v>0</v>
      </c>
      <c r="AB22" s="6">
        <v>0</v>
      </c>
      <c r="AC22" s="6">
        <v>0</v>
      </c>
      <c r="AD22" s="6">
        <v>0</v>
      </c>
      <c r="AE22" s="6">
        <v>1</v>
      </c>
      <c r="AF22" s="6">
        <v>1</v>
      </c>
      <c r="AG22" s="6">
        <v>1</v>
      </c>
      <c r="AH22" s="6">
        <v>0</v>
      </c>
      <c r="AI22" s="6">
        <v>0</v>
      </c>
      <c r="AJ22" s="6">
        <v>0</v>
      </c>
      <c r="AK22" s="6">
        <v>1</v>
      </c>
      <c r="AL22" s="6">
        <v>1</v>
      </c>
      <c r="AM22" s="6">
        <v>0</v>
      </c>
      <c r="AN22" s="6">
        <v>1</v>
      </c>
      <c r="AO22" s="6">
        <v>0</v>
      </c>
      <c r="AP22" s="6">
        <v>0</v>
      </c>
      <c r="AQ22" s="6">
        <v>0</v>
      </c>
      <c r="AR22" s="6">
        <v>0</v>
      </c>
      <c r="AS22" s="6">
        <v>1</v>
      </c>
    </row>
    <row r="23" spans="1:45" x14ac:dyDescent="0.3">
      <c r="A23" s="2">
        <v>21</v>
      </c>
      <c r="B23" s="3" t="s">
        <v>34</v>
      </c>
      <c r="C23" s="3" t="s">
        <v>35</v>
      </c>
      <c r="D23" s="8">
        <v>20.309999999999999</v>
      </c>
      <c r="E23" s="8">
        <v>118.59</v>
      </c>
      <c r="F23" s="3" t="s">
        <v>33</v>
      </c>
      <c r="G23" s="20">
        <f t="shared" si="0"/>
        <v>6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1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1</v>
      </c>
      <c r="AF23" s="6">
        <v>1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1</v>
      </c>
      <c r="AM23" s="6">
        <v>0</v>
      </c>
      <c r="AN23" s="6">
        <v>1</v>
      </c>
      <c r="AO23" s="6">
        <v>0</v>
      </c>
      <c r="AP23" s="6">
        <v>0</v>
      </c>
      <c r="AQ23" s="6">
        <v>0</v>
      </c>
      <c r="AR23" s="6">
        <v>0</v>
      </c>
      <c r="AS23" s="6">
        <v>1</v>
      </c>
    </row>
    <row r="24" spans="1:45" x14ac:dyDescent="0.3">
      <c r="A24" s="2">
        <v>22</v>
      </c>
      <c r="B24" s="3" t="s">
        <v>206</v>
      </c>
      <c r="C24" s="3" t="s">
        <v>204</v>
      </c>
      <c r="D24" s="8">
        <f>15+45/60</f>
        <v>15.75</v>
      </c>
      <c r="E24" s="8">
        <f>128+14/60</f>
        <v>128.23333333333332</v>
      </c>
      <c r="F24" s="3" t="s">
        <v>194</v>
      </c>
      <c r="G24" s="20">
        <f t="shared" si="0"/>
        <v>16</v>
      </c>
      <c r="H24" s="6">
        <v>0</v>
      </c>
      <c r="I24" s="6">
        <v>1</v>
      </c>
      <c r="J24" s="6">
        <v>0</v>
      </c>
      <c r="K24" s="6">
        <v>1</v>
      </c>
      <c r="L24" s="6">
        <v>0</v>
      </c>
      <c r="M24" s="6">
        <v>0</v>
      </c>
      <c r="N24" s="6">
        <v>1</v>
      </c>
      <c r="O24" s="6">
        <v>0</v>
      </c>
      <c r="P24" s="6">
        <v>1</v>
      </c>
      <c r="Q24" s="6">
        <v>1</v>
      </c>
      <c r="R24" s="6">
        <v>0</v>
      </c>
      <c r="S24" s="6">
        <v>1</v>
      </c>
      <c r="T24" s="6">
        <v>1</v>
      </c>
      <c r="U24" s="6">
        <v>1</v>
      </c>
      <c r="V24" s="6">
        <v>0</v>
      </c>
      <c r="W24" s="6">
        <v>0</v>
      </c>
      <c r="X24" s="6">
        <v>1</v>
      </c>
      <c r="Y24" s="6">
        <v>0</v>
      </c>
      <c r="Z24" s="6">
        <v>1</v>
      </c>
      <c r="AA24" s="6">
        <v>0</v>
      </c>
      <c r="AB24" s="6">
        <v>0</v>
      </c>
      <c r="AC24" s="6">
        <v>1</v>
      </c>
      <c r="AD24" s="6">
        <v>0</v>
      </c>
      <c r="AE24" s="6">
        <v>0</v>
      </c>
      <c r="AF24" s="6">
        <v>1</v>
      </c>
      <c r="AG24" s="6">
        <v>0</v>
      </c>
      <c r="AH24" s="6">
        <v>0</v>
      </c>
      <c r="AI24" s="6">
        <v>0</v>
      </c>
      <c r="AJ24" s="6">
        <v>0</v>
      </c>
      <c r="AK24" s="6">
        <v>1</v>
      </c>
      <c r="AL24" s="6">
        <v>1</v>
      </c>
      <c r="AM24" s="6">
        <v>0</v>
      </c>
      <c r="AN24" s="6">
        <v>1</v>
      </c>
      <c r="AO24" s="6">
        <v>0</v>
      </c>
      <c r="AP24" s="6">
        <v>0</v>
      </c>
      <c r="AQ24" s="6">
        <v>0</v>
      </c>
      <c r="AR24" s="6">
        <v>0</v>
      </c>
      <c r="AS24" s="6">
        <v>1</v>
      </c>
    </row>
    <row r="25" spans="1:45" customFormat="1" x14ac:dyDescent="0.3">
      <c r="A25" s="1">
        <v>24</v>
      </c>
      <c r="B25" t="s">
        <v>184</v>
      </c>
      <c r="C25" t="s">
        <v>182</v>
      </c>
      <c r="D25" s="9">
        <v>31.49</v>
      </c>
      <c r="E25" s="9">
        <v>145.84</v>
      </c>
      <c r="F25" t="s">
        <v>183</v>
      </c>
      <c r="G25" s="20">
        <f t="shared" si="0"/>
        <v>10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1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1</v>
      </c>
      <c r="AA25" s="6">
        <v>0</v>
      </c>
      <c r="AB25" s="6">
        <v>0</v>
      </c>
      <c r="AC25" s="6">
        <v>0</v>
      </c>
      <c r="AD25" s="6">
        <v>0</v>
      </c>
      <c r="AE25" s="6">
        <v>1</v>
      </c>
      <c r="AF25" s="6">
        <v>1</v>
      </c>
      <c r="AG25" s="6">
        <v>1</v>
      </c>
      <c r="AH25" s="6">
        <v>0</v>
      </c>
      <c r="AI25" s="6">
        <v>0</v>
      </c>
      <c r="AJ25" s="6">
        <v>0</v>
      </c>
      <c r="AK25" s="6">
        <v>1</v>
      </c>
      <c r="AL25" s="6">
        <v>1</v>
      </c>
      <c r="AM25" s="6">
        <v>0</v>
      </c>
      <c r="AN25" s="6">
        <v>1</v>
      </c>
      <c r="AO25" s="6">
        <v>0</v>
      </c>
      <c r="AP25" s="6">
        <v>0</v>
      </c>
      <c r="AQ25" s="6">
        <v>0</v>
      </c>
      <c r="AR25" s="6">
        <v>1</v>
      </c>
      <c r="AS25" s="6">
        <v>1</v>
      </c>
    </row>
    <row r="26" spans="1:45" x14ac:dyDescent="0.3">
      <c r="A26" s="2">
        <v>25</v>
      </c>
      <c r="B26" s="3" t="s">
        <v>219</v>
      </c>
      <c r="C26" s="3" t="s">
        <v>232</v>
      </c>
      <c r="D26" s="8">
        <f>11+51/60</f>
        <v>11.85</v>
      </c>
      <c r="E26" s="8">
        <f>133+47/60</f>
        <v>133.78333333333333</v>
      </c>
      <c r="F26" s="3" t="s">
        <v>212</v>
      </c>
      <c r="G26" s="20">
        <f t="shared" si="0"/>
        <v>4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1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1</v>
      </c>
      <c r="AL26" s="6">
        <v>1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1</v>
      </c>
    </row>
    <row r="27" spans="1:45" x14ac:dyDescent="0.3">
      <c r="A27" s="2">
        <v>26</v>
      </c>
      <c r="B27" s="3" t="s">
        <v>213</v>
      </c>
      <c r="C27" s="3" t="s">
        <v>229</v>
      </c>
      <c r="D27" s="8">
        <f>16+4/60</f>
        <v>16.066666666666666</v>
      </c>
      <c r="E27" s="8">
        <f>136+18/60</f>
        <v>136.30000000000001</v>
      </c>
      <c r="F27" s="3" t="s">
        <v>212</v>
      </c>
      <c r="G27" s="20">
        <f t="shared" si="0"/>
        <v>23</v>
      </c>
      <c r="H27" s="6">
        <v>0</v>
      </c>
      <c r="I27" s="6">
        <v>1</v>
      </c>
      <c r="J27" s="6">
        <v>1</v>
      </c>
      <c r="K27" s="6">
        <v>1</v>
      </c>
      <c r="L27" s="6">
        <v>0</v>
      </c>
      <c r="M27" s="6">
        <v>0</v>
      </c>
      <c r="N27" s="6">
        <v>1</v>
      </c>
      <c r="O27" s="6">
        <v>0</v>
      </c>
      <c r="P27" s="6">
        <v>1</v>
      </c>
      <c r="Q27" s="6">
        <v>1</v>
      </c>
      <c r="R27" s="6">
        <v>0</v>
      </c>
      <c r="S27" s="6">
        <v>1</v>
      </c>
      <c r="T27" s="6">
        <v>1</v>
      </c>
      <c r="U27" s="6">
        <v>0</v>
      </c>
      <c r="V27" s="6">
        <v>1</v>
      </c>
      <c r="W27" s="6">
        <v>1</v>
      </c>
      <c r="X27" s="6">
        <v>1</v>
      </c>
      <c r="Y27" s="6">
        <v>0</v>
      </c>
      <c r="Z27" s="6">
        <v>1</v>
      </c>
      <c r="AA27" s="6">
        <v>1</v>
      </c>
      <c r="AB27" s="6">
        <v>1</v>
      </c>
      <c r="AC27" s="6">
        <v>1</v>
      </c>
      <c r="AD27" s="6">
        <v>0</v>
      </c>
      <c r="AE27" s="6">
        <v>1</v>
      </c>
      <c r="AF27" s="6">
        <v>1</v>
      </c>
      <c r="AG27" s="6">
        <v>1</v>
      </c>
      <c r="AH27" s="6">
        <v>0</v>
      </c>
      <c r="AI27" s="6">
        <v>1</v>
      </c>
      <c r="AJ27" s="6">
        <v>0</v>
      </c>
      <c r="AK27" s="6">
        <v>1</v>
      </c>
      <c r="AL27" s="6">
        <v>1</v>
      </c>
      <c r="AM27" s="6">
        <v>0</v>
      </c>
      <c r="AN27" s="6">
        <v>1</v>
      </c>
      <c r="AO27" s="6">
        <v>0</v>
      </c>
      <c r="AP27" s="6">
        <v>0</v>
      </c>
      <c r="AQ27" s="6">
        <v>0</v>
      </c>
      <c r="AR27" s="6">
        <v>0</v>
      </c>
      <c r="AS27" s="6">
        <v>1</v>
      </c>
    </row>
    <row r="28" spans="1:45" x14ac:dyDescent="0.3">
      <c r="A28" s="2">
        <v>27</v>
      </c>
      <c r="B28" s="3" t="s">
        <v>210</v>
      </c>
      <c r="C28" s="3" t="s">
        <v>211</v>
      </c>
      <c r="D28" s="8">
        <v>14</v>
      </c>
      <c r="E28" s="8">
        <v>136.6</v>
      </c>
      <c r="F28" s="3" t="s">
        <v>212</v>
      </c>
      <c r="G28" s="20">
        <f t="shared" si="0"/>
        <v>10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0</v>
      </c>
      <c r="R28" s="6">
        <v>0</v>
      </c>
      <c r="S28" s="6">
        <v>0</v>
      </c>
      <c r="T28" s="6"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1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1</v>
      </c>
      <c r="AG28" s="6">
        <v>1</v>
      </c>
      <c r="AH28" s="6">
        <v>0</v>
      </c>
      <c r="AI28" s="6">
        <v>0</v>
      </c>
      <c r="AJ28" s="6">
        <v>0</v>
      </c>
      <c r="AK28" s="6">
        <v>1</v>
      </c>
      <c r="AL28" s="6">
        <v>1</v>
      </c>
      <c r="AM28" s="6">
        <v>1</v>
      </c>
      <c r="AN28" s="6">
        <v>1</v>
      </c>
      <c r="AO28" s="6">
        <v>0</v>
      </c>
      <c r="AP28" s="6">
        <v>0</v>
      </c>
      <c r="AQ28" s="6">
        <v>0</v>
      </c>
      <c r="AR28" s="6">
        <v>0</v>
      </c>
      <c r="AS28" s="6">
        <v>1</v>
      </c>
    </row>
    <row r="29" spans="1:45" x14ac:dyDescent="0.3">
      <c r="A29" s="2">
        <v>28</v>
      </c>
      <c r="B29" s="3" t="s">
        <v>134</v>
      </c>
      <c r="C29" s="3" t="s">
        <v>135</v>
      </c>
      <c r="D29" s="8">
        <v>33.619999999999997</v>
      </c>
      <c r="E29" s="8">
        <v>151.25</v>
      </c>
      <c r="F29" s="3" t="s">
        <v>136</v>
      </c>
      <c r="G29" s="20">
        <f t="shared" si="0"/>
        <v>18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0</v>
      </c>
      <c r="P29" s="6">
        <v>1</v>
      </c>
      <c r="Q29" s="6">
        <v>1</v>
      </c>
      <c r="R29" s="6">
        <v>0</v>
      </c>
      <c r="S29" s="6">
        <v>1</v>
      </c>
      <c r="T29" s="6">
        <v>1</v>
      </c>
      <c r="U29" s="6">
        <v>1</v>
      </c>
      <c r="V29" s="6">
        <v>1</v>
      </c>
      <c r="W29" s="6">
        <v>0</v>
      </c>
      <c r="X29" s="6">
        <v>1</v>
      </c>
      <c r="Y29" s="6">
        <v>0</v>
      </c>
      <c r="Z29" s="6">
        <v>1</v>
      </c>
      <c r="AA29" s="6">
        <v>1</v>
      </c>
      <c r="AB29" s="6">
        <v>0</v>
      </c>
      <c r="AC29" s="6">
        <v>1</v>
      </c>
      <c r="AD29" s="6">
        <v>0</v>
      </c>
      <c r="AE29" s="6">
        <v>0</v>
      </c>
      <c r="AF29" s="6">
        <v>1</v>
      </c>
      <c r="AG29" s="6">
        <v>1</v>
      </c>
      <c r="AH29" s="6">
        <v>0</v>
      </c>
      <c r="AI29" s="6">
        <v>0</v>
      </c>
      <c r="AJ29" s="6">
        <v>0</v>
      </c>
      <c r="AK29" s="6">
        <v>1</v>
      </c>
      <c r="AL29" s="6">
        <v>1</v>
      </c>
      <c r="AM29" s="6">
        <v>1</v>
      </c>
      <c r="AN29" s="6">
        <v>1</v>
      </c>
      <c r="AO29" s="6">
        <v>0</v>
      </c>
      <c r="AP29" s="6">
        <v>0</v>
      </c>
      <c r="AQ29" s="6">
        <v>0</v>
      </c>
      <c r="AR29" s="6">
        <v>0</v>
      </c>
      <c r="AS29" s="6">
        <v>1</v>
      </c>
    </row>
    <row r="30" spans="1:45" x14ac:dyDescent="0.3">
      <c r="A30" s="2">
        <v>29</v>
      </c>
      <c r="B30" s="3" t="s">
        <v>81</v>
      </c>
      <c r="C30" s="3" t="s">
        <v>82</v>
      </c>
      <c r="D30" s="8">
        <v>14.19</v>
      </c>
      <c r="E30" s="8">
        <v>144.26</v>
      </c>
      <c r="F30" s="3" t="s">
        <v>83</v>
      </c>
      <c r="G30" s="20">
        <f t="shared" si="0"/>
        <v>14</v>
      </c>
      <c r="H30" s="6">
        <v>0</v>
      </c>
      <c r="I30" s="6">
        <v>0</v>
      </c>
      <c r="J30" s="6">
        <v>0</v>
      </c>
      <c r="K30" s="6">
        <v>1</v>
      </c>
      <c r="L30" s="6">
        <v>0</v>
      </c>
      <c r="M30" s="6">
        <v>0</v>
      </c>
      <c r="N30" s="6">
        <v>1</v>
      </c>
      <c r="O30" s="6">
        <v>0</v>
      </c>
      <c r="P30" s="6">
        <v>1</v>
      </c>
      <c r="Q30" s="6">
        <v>0</v>
      </c>
      <c r="R30" s="6">
        <v>0</v>
      </c>
      <c r="S30" s="6">
        <v>1</v>
      </c>
      <c r="T30" s="6">
        <v>0</v>
      </c>
      <c r="U30" s="6">
        <v>0</v>
      </c>
      <c r="V30" s="6">
        <v>0</v>
      </c>
      <c r="W30" s="6">
        <v>0</v>
      </c>
      <c r="X30" s="6">
        <v>1</v>
      </c>
      <c r="Y30" s="6">
        <v>0</v>
      </c>
      <c r="Z30" s="6">
        <v>1</v>
      </c>
      <c r="AA30" s="6">
        <v>0</v>
      </c>
      <c r="AB30" s="6">
        <v>0</v>
      </c>
      <c r="AC30" s="6">
        <v>0</v>
      </c>
      <c r="AD30" s="6">
        <v>1</v>
      </c>
      <c r="AE30" s="6">
        <v>1</v>
      </c>
      <c r="AF30" s="6">
        <v>1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1</v>
      </c>
      <c r="AM30" s="6">
        <v>1</v>
      </c>
      <c r="AN30" s="6">
        <v>1</v>
      </c>
      <c r="AO30" s="6">
        <v>1</v>
      </c>
      <c r="AP30" s="6">
        <v>0</v>
      </c>
      <c r="AQ30" s="6">
        <v>0</v>
      </c>
      <c r="AR30" s="6">
        <v>0</v>
      </c>
      <c r="AS30" s="6">
        <v>1</v>
      </c>
    </row>
    <row r="31" spans="1:45" customFormat="1" x14ac:dyDescent="0.3">
      <c r="A31" s="2">
        <v>30</v>
      </c>
      <c r="B31" s="3" t="s">
        <v>120</v>
      </c>
      <c r="C31" s="3" t="s">
        <v>121</v>
      </c>
      <c r="D31" s="8">
        <v>17.940000000000001</v>
      </c>
      <c r="E31" s="8">
        <v>146.15</v>
      </c>
      <c r="F31" s="3" t="s">
        <v>122</v>
      </c>
      <c r="G31" s="20">
        <f t="shared" si="0"/>
        <v>4</v>
      </c>
      <c r="H31" s="6">
        <v>0</v>
      </c>
      <c r="I31" s="6">
        <v>1</v>
      </c>
      <c r="J31" s="6">
        <v>0</v>
      </c>
      <c r="K31" s="6">
        <v>0</v>
      </c>
      <c r="L31" s="6">
        <v>1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1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1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</row>
    <row r="32" spans="1:45" x14ac:dyDescent="0.3">
      <c r="A32" s="2">
        <v>31</v>
      </c>
      <c r="B32" s="3" t="s">
        <v>104</v>
      </c>
      <c r="C32" s="3" t="s">
        <v>105</v>
      </c>
      <c r="D32" s="8">
        <v>20.11</v>
      </c>
      <c r="E32" s="8">
        <v>148.93</v>
      </c>
      <c r="F32" s="3" t="s">
        <v>106</v>
      </c>
      <c r="G32" s="20">
        <f t="shared" si="0"/>
        <v>10</v>
      </c>
      <c r="H32" s="6">
        <v>1</v>
      </c>
      <c r="I32" s="6">
        <v>1</v>
      </c>
      <c r="J32" s="6">
        <v>0</v>
      </c>
      <c r="K32" s="6">
        <v>1</v>
      </c>
      <c r="L32" s="6">
        <v>1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1</v>
      </c>
      <c r="T32" s="6">
        <v>0</v>
      </c>
      <c r="U32" s="6">
        <v>0</v>
      </c>
      <c r="V32" s="6">
        <v>0</v>
      </c>
      <c r="W32" s="6">
        <v>0</v>
      </c>
      <c r="X32" s="6">
        <v>1</v>
      </c>
      <c r="Y32" s="6">
        <v>0</v>
      </c>
      <c r="Z32" s="6">
        <v>0</v>
      </c>
      <c r="AA32" s="6">
        <v>0</v>
      </c>
      <c r="AB32" s="6">
        <v>0</v>
      </c>
      <c r="AC32" s="6">
        <v>1</v>
      </c>
      <c r="AD32" s="6">
        <v>1</v>
      </c>
      <c r="AE32" s="6">
        <v>0</v>
      </c>
      <c r="AF32" s="6">
        <v>0</v>
      </c>
      <c r="AG32" s="6">
        <v>0</v>
      </c>
      <c r="AH32" s="6">
        <v>1</v>
      </c>
      <c r="AI32" s="6">
        <v>1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</row>
    <row r="33" spans="1:45" x14ac:dyDescent="0.3">
      <c r="A33" s="2">
        <v>32</v>
      </c>
      <c r="B33" s="3" t="s">
        <v>149</v>
      </c>
      <c r="C33" s="3" t="s">
        <v>150</v>
      </c>
      <c r="D33" s="8">
        <v>34.08</v>
      </c>
      <c r="E33" s="8">
        <v>149.22</v>
      </c>
      <c r="F33" s="3" t="s">
        <v>151</v>
      </c>
      <c r="G33" s="20">
        <f t="shared" si="0"/>
        <v>5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1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1</v>
      </c>
      <c r="AF33" s="6">
        <v>1</v>
      </c>
      <c r="AG33" s="6">
        <v>1</v>
      </c>
      <c r="AH33" s="6">
        <v>0</v>
      </c>
      <c r="AI33" s="6">
        <v>0</v>
      </c>
      <c r="AJ33" s="6">
        <v>0</v>
      </c>
      <c r="AK33" s="6">
        <v>1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</row>
    <row r="34" spans="1:45" x14ac:dyDescent="0.3">
      <c r="A34" s="2">
        <v>33</v>
      </c>
      <c r="B34" s="3" t="s">
        <v>152</v>
      </c>
      <c r="C34" s="3" t="s">
        <v>153</v>
      </c>
      <c r="D34" s="8">
        <v>35.630000000000003</v>
      </c>
      <c r="E34" s="8">
        <v>149.04</v>
      </c>
      <c r="F34" s="3" t="s">
        <v>154</v>
      </c>
      <c r="G34" s="20">
        <f t="shared" si="0"/>
        <v>10</v>
      </c>
      <c r="H34" s="6">
        <v>1</v>
      </c>
      <c r="I34" s="6">
        <v>1</v>
      </c>
      <c r="J34" s="6">
        <v>0</v>
      </c>
      <c r="K34" s="6">
        <v>0</v>
      </c>
      <c r="L34" s="6">
        <v>0</v>
      </c>
      <c r="M34" s="6">
        <v>0</v>
      </c>
      <c r="N34" s="6">
        <v>1</v>
      </c>
      <c r="O34" s="6">
        <v>0</v>
      </c>
      <c r="P34" s="6">
        <v>0</v>
      </c>
      <c r="Q34" s="6">
        <v>0</v>
      </c>
      <c r="R34" s="6">
        <v>0</v>
      </c>
      <c r="S34" s="6">
        <v>1</v>
      </c>
      <c r="T34" s="6">
        <v>1</v>
      </c>
      <c r="U34" s="6">
        <v>0</v>
      </c>
      <c r="V34" s="6">
        <v>0</v>
      </c>
      <c r="W34" s="6">
        <v>0</v>
      </c>
      <c r="X34" s="6">
        <v>1</v>
      </c>
      <c r="Y34" s="6">
        <v>1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1</v>
      </c>
      <c r="AG34" s="6">
        <v>0</v>
      </c>
      <c r="AH34" s="6">
        <v>0</v>
      </c>
      <c r="AI34" s="6">
        <v>0</v>
      </c>
      <c r="AJ34" s="6">
        <v>0</v>
      </c>
      <c r="AK34" s="6">
        <v>1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1</v>
      </c>
      <c r="AS34" s="6">
        <v>0</v>
      </c>
    </row>
    <row r="35" spans="1:45" x14ac:dyDescent="0.3">
      <c r="A35" s="1">
        <v>34</v>
      </c>
      <c r="B35" t="s">
        <v>185</v>
      </c>
      <c r="C35" t="s">
        <v>186</v>
      </c>
      <c r="D35" s="9">
        <v>31.36</v>
      </c>
      <c r="E35" s="9">
        <v>141.68</v>
      </c>
      <c r="F35" t="s">
        <v>183</v>
      </c>
      <c r="G35" s="20">
        <f t="shared" si="0"/>
        <v>11</v>
      </c>
      <c r="H35" s="6">
        <v>1</v>
      </c>
      <c r="I35" s="6">
        <v>1</v>
      </c>
      <c r="J35" s="6">
        <v>0</v>
      </c>
      <c r="K35" s="6">
        <v>1</v>
      </c>
      <c r="L35" s="6">
        <v>0</v>
      </c>
      <c r="M35" s="6">
        <v>0</v>
      </c>
      <c r="N35" s="6">
        <v>1</v>
      </c>
      <c r="O35" s="6">
        <v>0</v>
      </c>
      <c r="P35" s="6">
        <v>1</v>
      </c>
      <c r="Q35" s="6">
        <v>1</v>
      </c>
      <c r="R35" s="6">
        <v>0</v>
      </c>
      <c r="S35" s="6">
        <v>0</v>
      </c>
      <c r="T35" s="6">
        <v>0</v>
      </c>
      <c r="U35" s="6">
        <v>1</v>
      </c>
      <c r="V35" s="6">
        <v>1</v>
      </c>
      <c r="W35" s="6">
        <v>0</v>
      </c>
      <c r="X35" s="6">
        <v>1</v>
      </c>
      <c r="Y35" s="6">
        <v>1</v>
      </c>
      <c r="Z35" s="6">
        <v>0</v>
      </c>
      <c r="AA35" s="6">
        <v>0</v>
      </c>
      <c r="AB35" s="6">
        <v>1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</row>
    <row r="36" spans="1:45" x14ac:dyDescent="0.3">
      <c r="A36" s="1">
        <v>35</v>
      </c>
      <c r="B36" t="s">
        <v>62</v>
      </c>
      <c r="C36" t="s">
        <v>63</v>
      </c>
      <c r="D36" s="9">
        <v>27.08</v>
      </c>
      <c r="E36" s="9">
        <v>132.47</v>
      </c>
      <c r="F36" t="s">
        <v>64</v>
      </c>
      <c r="G36" s="20">
        <f t="shared" si="0"/>
        <v>10</v>
      </c>
      <c r="H36" s="6">
        <v>0</v>
      </c>
      <c r="I36" s="6">
        <v>0</v>
      </c>
      <c r="J36" s="6">
        <v>1</v>
      </c>
      <c r="K36" s="6">
        <v>0</v>
      </c>
      <c r="L36" s="6">
        <v>0</v>
      </c>
      <c r="M36" s="6">
        <v>0</v>
      </c>
      <c r="N36" s="6">
        <v>1</v>
      </c>
      <c r="O36" s="6">
        <v>1</v>
      </c>
      <c r="P36" s="6">
        <v>1</v>
      </c>
      <c r="Q36" s="6">
        <v>1</v>
      </c>
      <c r="R36" s="6">
        <v>0</v>
      </c>
      <c r="S36" s="6">
        <v>1</v>
      </c>
      <c r="T36" s="6">
        <v>0</v>
      </c>
      <c r="U36" s="6">
        <v>0</v>
      </c>
      <c r="V36" s="6">
        <v>1</v>
      </c>
      <c r="W36" s="6">
        <v>1</v>
      </c>
      <c r="X36" s="6">
        <v>1</v>
      </c>
      <c r="Y36" s="6">
        <v>0</v>
      </c>
      <c r="Z36" s="6">
        <v>0</v>
      </c>
      <c r="AA36" s="6">
        <v>1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</row>
    <row r="37" spans="1:45" x14ac:dyDescent="0.3">
      <c r="A37" s="2">
        <v>37</v>
      </c>
      <c r="B37" s="3" t="s">
        <v>52</v>
      </c>
      <c r="C37" s="3" t="s">
        <v>53</v>
      </c>
      <c r="D37" s="8">
        <v>26.13</v>
      </c>
      <c r="E37" s="8">
        <v>126.57</v>
      </c>
      <c r="F37" s="3" t="s">
        <v>54</v>
      </c>
      <c r="G37" s="20">
        <f t="shared" si="0"/>
        <v>16</v>
      </c>
      <c r="H37" s="6">
        <v>0</v>
      </c>
      <c r="I37" s="6">
        <v>0</v>
      </c>
      <c r="J37" s="6">
        <v>0</v>
      </c>
      <c r="K37" s="6">
        <v>1</v>
      </c>
      <c r="L37" s="6">
        <v>0</v>
      </c>
      <c r="M37" s="6">
        <v>0</v>
      </c>
      <c r="N37" s="6">
        <v>1</v>
      </c>
      <c r="O37" s="6">
        <v>0</v>
      </c>
      <c r="P37" s="6">
        <v>1</v>
      </c>
      <c r="Q37" s="6">
        <v>1</v>
      </c>
      <c r="R37" s="6">
        <v>1</v>
      </c>
      <c r="S37" s="6">
        <v>1</v>
      </c>
      <c r="T37" s="6">
        <v>0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0</v>
      </c>
      <c r="AB37" s="6">
        <v>1</v>
      </c>
      <c r="AC37" s="6">
        <v>0</v>
      </c>
      <c r="AD37" s="6">
        <v>0</v>
      </c>
      <c r="AE37" s="6">
        <v>1</v>
      </c>
      <c r="AF37" s="6">
        <v>0</v>
      </c>
      <c r="AG37" s="6">
        <v>1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1</v>
      </c>
      <c r="AQ37" s="6">
        <v>0</v>
      </c>
      <c r="AR37" s="6">
        <v>0</v>
      </c>
      <c r="AS37" s="6">
        <v>0</v>
      </c>
    </row>
    <row r="38" spans="1:45" customFormat="1" x14ac:dyDescent="0.3">
      <c r="A38" s="2">
        <v>38</v>
      </c>
      <c r="B38" s="3" t="s">
        <v>59</v>
      </c>
      <c r="C38" s="3" t="s">
        <v>60</v>
      </c>
      <c r="D38" s="8">
        <v>20.27</v>
      </c>
      <c r="E38" s="8">
        <v>128.52000000000001</v>
      </c>
      <c r="F38" s="3" t="s">
        <v>61</v>
      </c>
      <c r="G38" s="20">
        <f t="shared" si="0"/>
        <v>12</v>
      </c>
      <c r="H38" s="6">
        <v>0</v>
      </c>
      <c r="I38" s="6">
        <v>0</v>
      </c>
      <c r="J38" s="6">
        <v>0</v>
      </c>
      <c r="K38" s="6">
        <v>1</v>
      </c>
      <c r="L38" s="6">
        <v>0</v>
      </c>
      <c r="M38" s="6">
        <v>0</v>
      </c>
      <c r="N38" s="6">
        <v>1</v>
      </c>
      <c r="O38" s="6">
        <v>0</v>
      </c>
      <c r="P38" s="6">
        <v>1</v>
      </c>
      <c r="Q38" s="6">
        <v>0</v>
      </c>
      <c r="R38" s="6">
        <v>1</v>
      </c>
      <c r="S38" s="6">
        <v>1</v>
      </c>
      <c r="T38" s="6">
        <v>1</v>
      </c>
      <c r="U38" s="6">
        <v>0</v>
      </c>
      <c r="V38" s="6">
        <v>1</v>
      </c>
      <c r="W38" s="6">
        <v>0</v>
      </c>
      <c r="X38" s="6">
        <v>1</v>
      </c>
      <c r="Y38" s="6">
        <v>0</v>
      </c>
      <c r="Z38" s="6">
        <v>0</v>
      </c>
      <c r="AA38" s="6">
        <v>1</v>
      </c>
      <c r="AB38" s="6">
        <v>1</v>
      </c>
      <c r="AC38" s="6">
        <v>0</v>
      </c>
      <c r="AD38" s="6">
        <v>0</v>
      </c>
      <c r="AE38" s="6">
        <v>1</v>
      </c>
      <c r="AF38" s="6">
        <v>1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</row>
    <row r="39" spans="1:45" x14ac:dyDescent="0.3">
      <c r="A39" s="1">
        <v>39</v>
      </c>
      <c r="B39" t="s">
        <v>44</v>
      </c>
      <c r="C39" t="s">
        <v>45</v>
      </c>
      <c r="D39" s="9">
        <v>23.74</v>
      </c>
      <c r="E39" s="9">
        <v>133.35</v>
      </c>
      <c r="F39" t="s">
        <v>46</v>
      </c>
      <c r="G39" s="20">
        <f t="shared" si="0"/>
        <v>14</v>
      </c>
      <c r="H39" s="6">
        <v>1</v>
      </c>
      <c r="I39" s="6">
        <v>1</v>
      </c>
      <c r="J39" s="6">
        <v>1</v>
      </c>
      <c r="K39" s="6">
        <v>1</v>
      </c>
      <c r="L39" s="6">
        <v>0</v>
      </c>
      <c r="M39" s="6">
        <v>0</v>
      </c>
      <c r="N39" s="6">
        <v>1</v>
      </c>
      <c r="O39" s="6">
        <v>1</v>
      </c>
      <c r="P39" s="6">
        <v>1</v>
      </c>
      <c r="Q39" s="6">
        <v>1</v>
      </c>
      <c r="R39" s="6">
        <v>0</v>
      </c>
      <c r="S39" s="6">
        <v>1</v>
      </c>
      <c r="T39" s="6">
        <v>0</v>
      </c>
      <c r="U39" s="6">
        <v>0</v>
      </c>
      <c r="V39" s="6">
        <v>1</v>
      </c>
      <c r="W39" s="6">
        <v>1</v>
      </c>
      <c r="X39" s="6">
        <v>1</v>
      </c>
      <c r="Y39" s="6">
        <v>1</v>
      </c>
      <c r="Z39" s="6">
        <v>0</v>
      </c>
      <c r="AA39" s="6">
        <v>0</v>
      </c>
      <c r="AB39" s="6">
        <v>1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</row>
    <row r="40" spans="1:45" x14ac:dyDescent="0.3">
      <c r="A40" s="2">
        <v>40</v>
      </c>
      <c r="B40" s="3" t="s">
        <v>71</v>
      </c>
      <c r="C40" s="3" t="s">
        <v>72</v>
      </c>
      <c r="D40" s="8">
        <v>22.86</v>
      </c>
      <c r="E40" s="8">
        <v>131.83000000000001</v>
      </c>
      <c r="F40" s="3" t="s">
        <v>73</v>
      </c>
      <c r="G40" s="20">
        <f t="shared" si="0"/>
        <v>4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1</v>
      </c>
      <c r="S40" s="6">
        <v>0</v>
      </c>
      <c r="T40" s="6">
        <v>0</v>
      </c>
      <c r="U40" s="6">
        <v>0</v>
      </c>
      <c r="V40" s="6">
        <v>1</v>
      </c>
      <c r="W40" s="6">
        <v>1</v>
      </c>
      <c r="X40" s="6">
        <v>0</v>
      </c>
      <c r="Y40" s="6">
        <v>0</v>
      </c>
      <c r="Z40" s="6">
        <v>0</v>
      </c>
      <c r="AA40" s="6">
        <v>1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</row>
    <row r="41" spans="1:45" x14ac:dyDescent="0.3">
      <c r="A41" s="2">
        <v>41</v>
      </c>
      <c r="B41" s="3" t="s">
        <v>75</v>
      </c>
      <c r="C41" s="3" t="s">
        <v>76</v>
      </c>
      <c r="D41" s="8">
        <v>20.58</v>
      </c>
      <c r="E41" s="8">
        <v>130.35</v>
      </c>
      <c r="F41" s="3" t="s">
        <v>73</v>
      </c>
      <c r="G41" s="20">
        <f t="shared" si="0"/>
        <v>8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1</v>
      </c>
      <c r="Q41" s="6">
        <v>1</v>
      </c>
      <c r="R41" s="6">
        <v>0</v>
      </c>
      <c r="S41" s="6">
        <v>1</v>
      </c>
      <c r="T41" s="6">
        <v>0</v>
      </c>
      <c r="U41" s="6">
        <v>0</v>
      </c>
      <c r="V41" s="6">
        <v>1</v>
      </c>
      <c r="W41" s="6">
        <v>1</v>
      </c>
      <c r="X41" s="6">
        <v>0</v>
      </c>
      <c r="Y41" s="6">
        <v>1</v>
      </c>
      <c r="Z41" s="6">
        <v>0</v>
      </c>
      <c r="AA41" s="6">
        <v>0</v>
      </c>
      <c r="AB41" s="6">
        <v>1</v>
      </c>
      <c r="AC41" s="6">
        <v>0</v>
      </c>
      <c r="AD41" s="6">
        <v>0</v>
      </c>
      <c r="AE41" s="6">
        <v>0</v>
      </c>
      <c r="AF41" s="6">
        <v>0</v>
      </c>
      <c r="AG41" s="6">
        <v>1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</row>
    <row r="42" spans="1:45" x14ac:dyDescent="0.3">
      <c r="A42" s="2">
        <v>42</v>
      </c>
      <c r="B42" s="3" t="s">
        <v>77</v>
      </c>
      <c r="C42" s="3" t="s">
        <v>74</v>
      </c>
      <c r="D42" s="8">
        <v>22.25</v>
      </c>
      <c r="E42" s="8">
        <v>131.80000000000001</v>
      </c>
      <c r="F42" s="3" t="s">
        <v>73</v>
      </c>
      <c r="G42" s="20">
        <f t="shared" si="0"/>
        <v>9</v>
      </c>
      <c r="H42" s="6">
        <v>1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1</v>
      </c>
      <c r="O42" s="6">
        <v>0</v>
      </c>
      <c r="P42" s="6">
        <v>1</v>
      </c>
      <c r="Q42" s="6">
        <v>1</v>
      </c>
      <c r="R42" s="6">
        <v>1</v>
      </c>
      <c r="S42" s="6">
        <v>1</v>
      </c>
      <c r="T42" s="6">
        <v>0</v>
      </c>
      <c r="U42" s="6">
        <v>0</v>
      </c>
      <c r="V42" s="6">
        <v>1</v>
      </c>
      <c r="W42" s="6">
        <v>1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1</v>
      </c>
      <c r="AQ42" s="6">
        <v>0</v>
      </c>
      <c r="AR42" s="6">
        <v>0</v>
      </c>
      <c r="AS42" s="6">
        <v>0</v>
      </c>
    </row>
    <row r="43" spans="1:45" x14ac:dyDescent="0.3">
      <c r="A43" s="2">
        <v>43</v>
      </c>
      <c r="B43" s="3" t="s">
        <v>55</v>
      </c>
      <c r="C43" s="3" t="s">
        <v>56</v>
      </c>
      <c r="D43" s="8">
        <v>24.85</v>
      </c>
      <c r="E43" s="8">
        <v>128</v>
      </c>
      <c r="F43" s="3" t="s">
        <v>54</v>
      </c>
      <c r="G43" s="20">
        <f t="shared" si="0"/>
        <v>5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1</v>
      </c>
      <c r="O43" s="6">
        <v>0</v>
      </c>
      <c r="P43" s="6">
        <v>1</v>
      </c>
      <c r="Q43" s="6">
        <v>1</v>
      </c>
      <c r="R43" s="6">
        <v>0</v>
      </c>
      <c r="S43" s="6">
        <v>1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1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</row>
    <row r="44" spans="1:45" x14ac:dyDescent="0.3">
      <c r="A44" s="2">
        <v>45</v>
      </c>
      <c r="B44" s="3" t="s">
        <v>57</v>
      </c>
      <c r="C44" s="3" t="s">
        <v>58</v>
      </c>
      <c r="D44" s="8">
        <v>25</v>
      </c>
      <c r="E44" s="8">
        <v>129.77000000000001</v>
      </c>
      <c r="F44" s="3" t="s">
        <v>54</v>
      </c>
      <c r="G44" s="20">
        <f t="shared" si="0"/>
        <v>2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1</v>
      </c>
      <c r="W44" s="6">
        <v>1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</row>
    <row r="45" spans="1:45" x14ac:dyDescent="0.3">
      <c r="A45" s="2">
        <v>46</v>
      </c>
      <c r="B45" s="3" t="s">
        <v>28</v>
      </c>
      <c r="C45" s="3" t="s">
        <v>29</v>
      </c>
      <c r="D45" s="8">
        <v>28.78</v>
      </c>
      <c r="E45" s="8">
        <v>114.61</v>
      </c>
      <c r="F45" s="3" t="s">
        <v>30</v>
      </c>
      <c r="G45" s="20">
        <f t="shared" si="0"/>
        <v>5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1</v>
      </c>
      <c r="O45" s="6">
        <v>0</v>
      </c>
      <c r="P45" s="6">
        <v>1</v>
      </c>
      <c r="Q45" s="6">
        <v>0</v>
      </c>
      <c r="R45" s="6">
        <v>0</v>
      </c>
      <c r="S45" s="6">
        <v>1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1</v>
      </c>
      <c r="AA45" s="6">
        <v>0</v>
      </c>
      <c r="AB45" s="6">
        <v>0</v>
      </c>
      <c r="AC45" s="6">
        <v>0</v>
      </c>
      <c r="AD45" s="6">
        <v>0</v>
      </c>
      <c r="AE45" s="6">
        <v>1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</row>
    <row r="46" spans="1:45" x14ac:dyDescent="0.3">
      <c r="A46" s="11">
        <v>47</v>
      </c>
      <c r="B46" s="5" t="s">
        <v>22</v>
      </c>
      <c r="C46" s="5" t="s">
        <v>23</v>
      </c>
      <c r="D46" s="10">
        <v>34.26</v>
      </c>
      <c r="E46" s="10">
        <v>115.27</v>
      </c>
      <c r="F46" s="5" t="s">
        <v>24</v>
      </c>
      <c r="G46" s="20">
        <f t="shared" si="0"/>
        <v>5</v>
      </c>
      <c r="H46" s="6">
        <v>0</v>
      </c>
      <c r="I46" s="6">
        <v>0</v>
      </c>
      <c r="J46" s="6">
        <v>0</v>
      </c>
      <c r="K46" s="6">
        <v>1</v>
      </c>
      <c r="L46" s="6">
        <v>0</v>
      </c>
      <c r="M46" s="6">
        <v>0</v>
      </c>
      <c r="N46" s="6">
        <v>1</v>
      </c>
      <c r="O46" s="6">
        <v>0</v>
      </c>
      <c r="P46" s="6">
        <v>1</v>
      </c>
      <c r="Q46" s="6">
        <v>1</v>
      </c>
      <c r="R46" s="6">
        <v>0</v>
      </c>
      <c r="S46" s="6">
        <v>1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</row>
    <row r="47" spans="1:45" x14ac:dyDescent="0.3">
      <c r="A47" s="2">
        <v>48</v>
      </c>
      <c r="B47" s="3" t="s">
        <v>47</v>
      </c>
      <c r="C47" s="3" t="s">
        <v>48</v>
      </c>
      <c r="D47" s="8">
        <v>23.44</v>
      </c>
      <c r="E47" s="8">
        <v>122.83</v>
      </c>
      <c r="F47" s="3" t="s">
        <v>49</v>
      </c>
      <c r="G47" s="20">
        <f t="shared" si="0"/>
        <v>11</v>
      </c>
      <c r="H47" s="6">
        <v>0</v>
      </c>
      <c r="I47" s="6">
        <v>1</v>
      </c>
      <c r="J47" s="6">
        <v>1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1</v>
      </c>
      <c r="Q47" s="6">
        <v>1</v>
      </c>
      <c r="R47" s="6">
        <v>0</v>
      </c>
      <c r="S47" s="6">
        <v>1</v>
      </c>
      <c r="T47" s="6">
        <v>1</v>
      </c>
      <c r="U47" s="6">
        <v>0</v>
      </c>
      <c r="V47" s="6">
        <v>1</v>
      </c>
      <c r="W47" s="6">
        <v>1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1</v>
      </c>
      <c r="AD47" s="6">
        <v>0</v>
      </c>
      <c r="AE47" s="6">
        <v>1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1</v>
      </c>
      <c r="AR47" s="6">
        <v>0</v>
      </c>
      <c r="AS47" s="6">
        <v>0</v>
      </c>
    </row>
    <row r="48" spans="1:45" x14ac:dyDescent="0.3">
      <c r="A48" s="2">
        <v>49</v>
      </c>
      <c r="B48" s="3" t="s">
        <v>50</v>
      </c>
      <c r="C48" s="3" t="s">
        <v>51</v>
      </c>
      <c r="D48" s="8">
        <v>23.88</v>
      </c>
      <c r="E48" s="8">
        <v>130.87</v>
      </c>
      <c r="F48" s="3" t="s">
        <v>46</v>
      </c>
      <c r="G48" s="20">
        <f t="shared" si="0"/>
        <v>8</v>
      </c>
      <c r="H48" s="6">
        <v>0</v>
      </c>
      <c r="I48" s="6">
        <v>0</v>
      </c>
      <c r="J48" s="6">
        <v>0</v>
      </c>
      <c r="K48" s="6">
        <v>1</v>
      </c>
      <c r="L48" s="6">
        <v>0</v>
      </c>
      <c r="M48" s="6">
        <v>0</v>
      </c>
      <c r="N48" s="6">
        <v>0</v>
      </c>
      <c r="O48" s="6">
        <v>0</v>
      </c>
      <c r="P48" s="6">
        <v>1</v>
      </c>
      <c r="Q48" s="6">
        <v>1</v>
      </c>
      <c r="R48" s="6">
        <v>0</v>
      </c>
      <c r="S48" s="6">
        <v>0</v>
      </c>
      <c r="T48" s="6">
        <v>0</v>
      </c>
      <c r="U48" s="6">
        <v>0</v>
      </c>
      <c r="V48" s="6">
        <v>1</v>
      </c>
      <c r="W48" s="6">
        <v>1</v>
      </c>
      <c r="X48" s="6">
        <v>0</v>
      </c>
      <c r="Y48" s="6">
        <v>1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1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1</v>
      </c>
      <c r="AR48" s="6">
        <v>0</v>
      </c>
      <c r="AS48" s="6">
        <v>0</v>
      </c>
    </row>
    <row r="49" spans="1:45" x14ac:dyDescent="0.3">
      <c r="A49" s="2">
        <v>51</v>
      </c>
      <c r="B49" s="3" t="s">
        <v>68</v>
      </c>
      <c r="C49" s="3" t="s">
        <v>69</v>
      </c>
      <c r="D49" s="8">
        <v>30.75</v>
      </c>
      <c r="E49" s="8">
        <v>121.47</v>
      </c>
      <c r="F49" s="3" t="s">
        <v>70</v>
      </c>
      <c r="G49" s="20">
        <f t="shared" si="0"/>
        <v>7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</v>
      </c>
      <c r="O49" s="6">
        <v>1</v>
      </c>
      <c r="P49" s="6">
        <v>1</v>
      </c>
      <c r="Q49" s="6">
        <v>1</v>
      </c>
      <c r="R49" s="6">
        <v>0</v>
      </c>
      <c r="S49" s="6">
        <v>0</v>
      </c>
      <c r="T49" s="6">
        <v>0</v>
      </c>
      <c r="U49" s="6">
        <v>0</v>
      </c>
      <c r="V49" s="6">
        <v>1</v>
      </c>
      <c r="W49" s="6">
        <v>0</v>
      </c>
      <c r="X49" s="6">
        <v>1</v>
      </c>
      <c r="Y49" s="6">
        <v>0</v>
      </c>
      <c r="Z49" s="6">
        <v>1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</row>
    <row r="50" spans="1:45" x14ac:dyDescent="0.3">
      <c r="A50" s="2">
        <v>52</v>
      </c>
      <c r="B50" s="3" t="s">
        <v>19</v>
      </c>
      <c r="C50" s="3" t="s">
        <v>20</v>
      </c>
      <c r="D50" s="8">
        <v>31.27</v>
      </c>
      <c r="E50" s="8">
        <v>116.51</v>
      </c>
      <c r="F50" s="3" t="s">
        <v>21</v>
      </c>
      <c r="G50" s="20">
        <f t="shared" si="0"/>
        <v>2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1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1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</row>
    <row r="51" spans="1:45" x14ac:dyDescent="0.3">
      <c r="A51" s="2">
        <v>53</v>
      </c>
      <c r="B51" s="3" t="s">
        <v>25</v>
      </c>
      <c r="C51" s="3" t="s">
        <v>26</v>
      </c>
      <c r="D51" s="8">
        <v>27.4</v>
      </c>
      <c r="E51" s="8">
        <v>117.47</v>
      </c>
      <c r="F51" s="3" t="s">
        <v>27</v>
      </c>
      <c r="G51" s="20">
        <f t="shared" si="0"/>
        <v>8</v>
      </c>
      <c r="H51" s="6">
        <v>0</v>
      </c>
      <c r="I51" s="6">
        <v>0</v>
      </c>
      <c r="J51" s="6">
        <v>0</v>
      </c>
      <c r="K51" s="6">
        <v>1</v>
      </c>
      <c r="L51" s="6">
        <v>0</v>
      </c>
      <c r="M51" s="6">
        <v>0</v>
      </c>
      <c r="N51" s="6">
        <v>1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6">
        <v>0</v>
      </c>
      <c r="U51" s="6">
        <v>0</v>
      </c>
      <c r="V51" s="6">
        <v>1</v>
      </c>
      <c r="W51" s="6">
        <v>1</v>
      </c>
      <c r="X51" s="6">
        <v>0</v>
      </c>
      <c r="Y51" s="6">
        <v>0</v>
      </c>
      <c r="Z51" s="6">
        <v>1</v>
      </c>
      <c r="AA51" s="6">
        <v>0</v>
      </c>
      <c r="AB51" s="6">
        <v>0</v>
      </c>
      <c r="AC51" s="6">
        <v>1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1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</row>
    <row r="52" spans="1:45" customFormat="1" x14ac:dyDescent="0.3">
      <c r="A52" s="2">
        <v>59</v>
      </c>
      <c r="B52" s="3" t="s">
        <v>197</v>
      </c>
      <c r="C52" s="3" t="s">
        <v>198</v>
      </c>
      <c r="D52" s="8">
        <f>18+11/60</f>
        <v>18.183333333333334</v>
      </c>
      <c r="E52" s="8">
        <f>125+28/60</f>
        <v>125.46666666666667</v>
      </c>
      <c r="F52" s="3" t="s">
        <v>194</v>
      </c>
      <c r="G52" s="20">
        <f t="shared" si="0"/>
        <v>10</v>
      </c>
      <c r="H52" s="6">
        <v>1</v>
      </c>
      <c r="I52" s="6">
        <v>0</v>
      </c>
      <c r="J52" s="6">
        <v>0</v>
      </c>
      <c r="K52" s="6">
        <v>1</v>
      </c>
      <c r="L52" s="6">
        <v>0</v>
      </c>
      <c r="M52" s="6">
        <v>0</v>
      </c>
      <c r="N52" s="6">
        <v>0</v>
      </c>
      <c r="O52" s="6">
        <v>0</v>
      </c>
      <c r="P52" s="6">
        <v>1</v>
      </c>
      <c r="Q52" s="6">
        <v>1</v>
      </c>
      <c r="R52" s="6">
        <v>0</v>
      </c>
      <c r="S52" s="6">
        <v>1</v>
      </c>
      <c r="T52" s="6">
        <v>0</v>
      </c>
      <c r="U52" s="6">
        <v>0</v>
      </c>
      <c r="V52" s="6">
        <v>1</v>
      </c>
      <c r="W52" s="6">
        <v>1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1</v>
      </c>
      <c r="AD52" s="6">
        <v>1</v>
      </c>
      <c r="AE52" s="6">
        <v>1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</row>
    <row r="53" spans="1:45" x14ac:dyDescent="0.3">
      <c r="A53" s="2">
        <v>60</v>
      </c>
      <c r="B53" s="3" t="s">
        <v>216</v>
      </c>
      <c r="C53" s="3" t="s">
        <v>231</v>
      </c>
      <c r="D53" s="8">
        <f>15+39/60</f>
        <v>15.65</v>
      </c>
      <c r="E53" s="8">
        <f>131+40/60</f>
        <v>131.66666666666666</v>
      </c>
      <c r="F53" s="3" t="s">
        <v>212</v>
      </c>
      <c r="G53" s="20">
        <f t="shared" si="0"/>
        <v>10</v>
      </c>
      <c r="H53" s="6">
        <v>0</v>
      </c>
      <c r="I53" s="6">
        <v>0</v>
      </c>
      <c r="J53" s="6">
        <v>0</v>
      </c>
      <c r="K53" s="6">
        <v>1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1</v>
      </c>
      <c r="T53" s="6">
        <v>1</v>
      </c>
      <c r="U53" s="6">
        <v>0</v>
      </c>
      <c r="V53" s="6">
        <v>1</v>
      </c>
      <c r="W53" s="6">
        <v>1</v>
      </c>
      <c r="X53" s="6">
        <v>0</v>
      </c>
      <c r="Y53" s="6">
        <v>0</v>
      </c>
      <c r="Z53" s="6">
        <v>1</v>
      </c>
      <c r="AA53" s="6">
        <v>0</v>
      </c>
      <c r="AB53" s="6">
        <v>0</v>
      </c>
      <c r="AC53" s="6">
        <v>0</v>
      </c>
      <c r="AD53" s="6">
        <v>0</v>
      </c>
      <c r="AE53" s="6">
        <v>1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1</v>
      </c>
      <c r="AL53" s="6">
        <v>1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1</v>
      </c>
    </row>
    <row r="54" spans="1:45" x14ac:dyDescent="0.3">
      <c r="A54" s="2">
        <v>61</v>
      </c>
      <c r="B54" s="3" t="s">
        <v>195</v>
      </c>
      <c r="C54" s="3" t="s">
        <v>196</v>
      </c>
      <c r="D54" s="8">
        <f>15+14/60</f>
        <v>15.233333333333333</v>
      </c>
      <c r="E54" s="8">
        <f>129+43/60</f>
        <v>129.71666666666667</v>
      </c>
      <c r="F54" s="3" t="s">
        <v>194</v>
      </c>
      <c r="G54" s="20">
        <f t="shared" si="0"/>
        <v>6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1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1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1</v>
      </c>
      <c r="AG54" s="6">
        <v>1</v>
      </c>
      <c r="AH54" s="6">
        <v>0</v>
      </c>
      <c r="AI54" s="6">
        <v>0</v>
      </c>
      <c r="AJ54" s="6">
        <v>0</v>
      </c>
      <c r="AK54" s="6">
        <v>1</v>
      </c>
      <c r="AL54" s="6">
        <v>1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</row>
    <row r="55" spans="1:45" x14ac:dyDescent="0.3">
      <c r="A55" s="2">
        <v>62</v>
      </c>
      <c r="B55" s="3" t="s">
        <v>199</v>
      </c>
      <c r="C55" s="3" t="s">
        <v>200</v>
      </c>
      <c r="D55" s="8">
        <f>15+13/60</f>
        <v>15.216666666666667</v>
      </c>
      <c r="E55" s="8">
        <f>127+45/60</f>
        <v>127.75</v>
      </c>
      <c r="F55" s="3" t="s">
        <v>194</v>
      </c>
      <c r="G55" s="20">
        <f t="shared" si="0"/>
        <v>9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1</v>
      </c>
      <c r="O55" s="6">
        <v>0</v>
      </c>
      <c r="P55" s="6">
        <v>1</v>
      </c>
      <c r="Q55" s="6">
        <v>0</v>
      </c>
      <c r="R55" s="6">
        <v>0</v>
      </c>
      <c r="S55" s="6">
        <v>1</v>
      </c>
      <c r="T55" s="6">
        <v>1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1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1</v>
      </c>
      <c r="AG55" s="6">
        <v>1</v>
      </c>
      <c r="AH55" s="6">
        <v>0</v>
      </c>
      <c r="AI55" s="6">
        <v>0</v>
      </c>
      <c r="AJ55" s="6">
        <v>0</v>
      </c>
      <c r="AK55" s="6">
        <v>1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</row>
    <row r="56" spans="1:45" x14ac:dyDescent="0.3">
      <c r="A56" s="1">
        <v>63</v>
      </c>
      <c r="B56" t="s">
        <v>41</v>
      </c>
      <c r="C56" t="s">
        <v>42</v>
      </c>
      <c r="D56" s="9">
        <v>23.74</v>
      </c>
      <c r="E56" s="9">
        <v>121.47</v>
      </c>
      <c r="F56" t="s">
        <v>43</v>
      </c>
      <c r="G56" s="20">
        <f t="shared" si="0"/>
        <v>19</v>
      </c>
      <c r="H56" s="6">
        <v>1</v>
      </c>
      <c r="I56" s="6">
        <v>0</v>
      </c>
      <c r="J56" s="6">
        <v>1</v>
      </c>
      <c r="K56" s="6">
        <v>1</v>
      </c>
      <c r="L56" s="6">
        <v>0</v>
      </c>
      <c r="M56" s="6">
        <v>0</v>
      </c>
      <c r="N56" s="6">
        <v>1</v>
      </c>
      <c r="O56" s="6">
        <v>1</v>
      </c>
      <c r="P56" s="6">
        <v>1</v>
      </c>
      <c r="Q56" s="6">
        <v>1</v>
      </c>
      <c r="R56" s="6">
        <v>0</v>
      </c>
      <c r="S56" s="6">
        <v>1</v>
      </c>
      <c r="T56" s="6">
        <v>0</v>
      </c>
      <c r="U56" s="6">
        <v>1</v>
      </c>
      <c r="V56" s="6">
        <v>1</v>
      </c>
      <c r="W56" s="6">
        <v>1</v>
      </c>
      <c r="X56" s="6">
        <v>0</v>
      </c>
      <c r="Y56" s="6">
        <v>1</v>
      </c>
      <c r="Z56" s="6">
        <v>1</v>
      </c>
      <c r="AA56" s="6">
        <v>1</v>
      </c>
      <c r="AB56" s="6">
        <v>0</v>
      </c>
      <c r="AC56" s="6">
        <v>0</v>
      </c>
      <c r="AD56" s="6">
        <v>0</v>
      </c>
      <c r="AE56" s="6">
        <v>1</v>
      </c>
      <c r="AF56" s="6">
        <v>1</v>
      </c>
      <c r="AG56" s="6">
        <v>1</v>
      </c>
      <c r="AH56" s="6">
        <v>0</v>
      </c>
      <c r="AI56" s="6">
        <v>0</v>
      </c>
      <c r="AJ56" s="6">
        <v>1</v>
      </c>
      <c r="AK56" s="6">
        <v>1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</row>
    <row r="57" spans="1:45" x14ac:dyDescent="0.3">
      <c r="A57" s="2">
        <v>64</v>
      </c>
      <c r="B57" s="3" t="s">
        <v>215</v>
      </c>
      <c r="C57" s="3" t="s">
        <v>231</v>
      </c>
      <c r="D57" s="8">
        <f>15+39/60</f>
        <v>15.65</v>
      </c>
      <c r="E57" s="8">
        <f>131+40/60</f>
        <v>131.66666666666666</v>
      </c>
      <c r="F57" s="3" t="s">
        <v>212</v>
      </c>
      <c r="G57" s="20">
        <f t="shared" si="0"/>
        <v>14</v>
      </c>
      <c r="H57" s="6">
        <v>1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1</v>
      </c>
      <c r="O57" s="6">
        <v>0</v>
      </c>
      <c r="P57" s="6">
        <v>1</v>
      </c>
      <c r="Q57" s="6">
        <v>1</v>
      </c>
      <c r="R57" s="6">
        <v>0</v>
      </c>
      <c r="S57" s="6">
        <v>1</v>
      </c>
      <c r="T57" s="6">
        <v>1</v>
      </c>
      <c r="U57" s="6">
        <v>1</v>
      </c>
      <c r="V57" s="6">
        <v>0</v>
      </c>
      <c r="W57" s="6">
        <v>0</v>
      </c>
      <c r="X57" s="6">
        <v>0</v>
      </c>
      <c r="Y57" s="6">
        <v>0</v>
      </c>
      <c r="Z57" s="6">
        <v>1</v>
      </c>
      <c r="AA57" s="6">
        <v>0</v>
      </c>
      <c r="AB57" s="6">
        <v>0</v>
      </c>
      <c r="AC57" s="6">
        <v>1</v>
      </c>
      <c r="AD57" s="6">
        <v>0</v>
      </c>
      <c r="AE57" s="6">
        <v>0</v>
      </c>
      <c r="AF57" s="6">
        <v>1</v>
      </c>
      <c r="AG57" s="6">
        <v>1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1</v>
      </c>
      <c r="AN57" s="6">
        <v>1</v>
      </c>
      <c r="AO57" s="6">
        <v>0</v>
      </c>
      <c r="AP57" s="6">
        <v>0</v>
      </c>
      <c r="AQ57" s="6">
        <v>1</v>
      </c>
      <c r="AR57" s="6">
        <v>0</v>
      </c>
      <c r="AS57" s="6">
        <v>0</v>
      </c>
    </row>
    <row r="58" spans="1:45" x14ac:dyDescent="0.3">
      <c r="A58" s="2">
        <v>65</v>
      </c>
      <c r="B58" s="3" t="s">
        <v>207</v>
      </c>
      <c r="C58" s="3" t="s">
        <v>207</v>
      </c>
      <c r="D58" s="8">
        <f>15+25/60</f>
        <v>15.416666666666666</v>
      </c>
      <c r="E58" s="8">
        <v>129</v>
      </c>
      <c r="F58" s="3" t="s">
        <v>194</v>
      </c>
      <c r="G58" s="20">
        <f t="shared" si="0"/>
        <v>5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1</v>
      </c>
      <c r="T58" s="6">
        <v>1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1</v>
      </c>
      <c r="AA58" s="6">
        <v>0</v>
      </c>
      <c r="AB58" s="6">
        <v>0</v>
      </c>
      <c r="AC58" s="6">
        <v>0</v>
      </c>
      <c r="AD58" s="6">
        <v>0</v>
      </c>
      <c r="AE58" s="6">
        <v>1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1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</row>
    <row r="59" spans="1:45" x14ac:dyDescent="0.3">
      <c r="A59" s="2">
        <v>66</v>
      </c>
      <c r="B59" s="3" t="s">
        <v>209</v>
      </c>
      <c r="C59" s="3" t="s">
        <v>208</v>
      </c>
      <c r="D59" s="8">
        <f>15+27/60</f>
        <v>15.45</v>
      </c>
      <c r="E59" s="8">
        <f>130+8/60</f>
        <v>130.13333333333333</v>
      </c>
      <c r="F59" s="3" t="s">
        <v>194</v>
      </c>
      <c r="G59" s="20">
        <f t="shared" si="0"/>
        <v>6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1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1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1</v>
      </c>
      <c r="AL59" s="6">
        <v>1</v>
      </c>
      <c r="AM59" s="6">
        <v>0</v>
      </c>
      <c r="AN59" s="6">
        <v>1</v>
      </c>
      <c r="AO59" s="6">
        <v>0</v>
      </c>
      <c r="AP59" s="6">
        <v>0</v>
      </c>
      <c r="AQ59" s="6">
        <v>0</v>
      </c>
      <c r="AR59" s="6">
        <v>0</v>
      </c>
      <c r="AS59" s="6">
        <v>1</v>
      </c>
    </row>
    <row r="60" spans="1:45" x14ac:dyDescent="0.3">
      <c r="A60" s="2">
        <v>67</v>
      </c>
      <c r="B60" s="3" t="s">
        <v>203</v>
      </c>
      <c r="C60" s="3" t="s">
        <v>204</v>
      </c>
      <c r="D60" s="8">
        <f>15+45/60</f>
        <v>15.75</v>
      </c>
      <c r="E60" s="8">
        <f>128+14/60</f>
        <v>128.23333333333332</v>
      </c>
      <c r="F60" s="3" t="s">
        <v>194</v>
      </c>
      <c r="G60" s="20">
        <f t="shared" si="0"/>
        <v>14</v>
      </c>
      <c r="H60" s="6">
        <v>1</v>
      </c>
      <c r="I60" s="6">
        <v>0</v>
      </c>
      <c r="J60" s="6">
        <v>0</v>
      </c>
      <c r="K60" s="6">
        <v>1</v>
      </c>
      <c r="L60" s="6">
        <v>0</v>
      </c>
      <c r="M60" s="6">
        <v>0</v>
      </c>
      <c r="N60" s="6">
        <v>1</v>
      </c>
      <c r="O60" s="6">
        <v>0</v>
      </c>
      <c r="P60" s="6">
        <v>1</v>
      </c>
      <c r="Q60" s="6">
        <v>0</v>
      </c>
      <c r="R60" s="6">
        <v>0</v>
      </c>
      <c r="S60" s="6">
        <v>1</v>
      </c>
      <c r="T60" s="6">
        <v>1</v>
      </c>
      <c r="U60" s="6">
        <v>0</v>
      </c>
      <c r="V60" s="6">
        <v>0</v>
      </c>
      <c r="W60" s="6">
        <v>0</v>
      </c>
      <c r="X60" s="6">
        <v>1</v>
      </c>
      <c r="Y60" s="6">
        <v>0</v>
      </c>
      <c r="Z60" s="6">
        <v>1</v>
      </c>
      <c r="AA60" s="6">
        <v>0</v>
      </c>
      <c r="AB60" s="6">
        <v>0</v>
      </c>
      <c r="AC60" s="6">
        <v>1</v>
      </c>
      <c r="AD60" s="6">
        <v>0</v>
      </c>
      <c r="AE60" s="6">
        <v>1</v>
      </c>
      <c r="AF60" s="6">
        <v>1</v>
      </c>
      <c r="AG60" s="6">
        <v>0</v>
      </c>
      <c r="AH60" s="6">
        <v>0</v>
      </c>
      <c r="AI60" s="6">
        <v>0</v>
      </c>
      <c r="AJ60" s="6">
        <v>0</v>
      </c>
      <c r="AK60" s="6">
        <v>1</v>
      </c>
      <c r="AL60" s="6">
        <v>1</v>
      </c>
      <c r="AM60" s="6">
        <v>0</v>
      </c>
      <c r="AN60" s="6">
        <v>1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</row>
    <row r="61" spans="1:45" x14ac:dyDescent="0.3">
      <c r="A61" s="2">
        <v>68</v>
      </c>
      <c r="B61" s="3" t="s">
        <v>205</v>
      </c>
      <c r="C61" s="3" t="s">
        <v>204</v>
      </c>
      <c r="D61" s="8">
        <f>15+45/60</f>
        <v>15.75</v>
      </c>
      <c r="E61" s="8">
        <f>128+14/60</f>
        <v>128.23333333333332</v>
      </c>
      <c r="F61" s="3" t="s">
        <v>194</v>
      </c>
      <c r="G61" s="20">
        <f t="shared" si="0"/>
        <v>8</v>
      </c>
      <c r="H61" s="6">
        <v>0</v>
      </c>
      <c r="I61" s="6">
        <v>1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1</v>
      </c>
      <c r="Q61" s="6">
        <v>1</v>
      </c>
      <c r="R61" s="6">
        <v>0</v>
      </c>
      <c r="S61" s="6">
        <v>0</v>
      </c>
      <c r="T61" s="6">
        <v>0</v>
      </c>
      <c r="U61" s="6">
        <v>1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1</v>
      </c>
      <c r="AD61" s="6">
        <v>0</v>
      </c>
      <c r="AE61" s="6">
        <v>1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1</v>
      </c>
      <c r="AL61" s="6">
        <v>0</v>
      </c>
      <c r="AM61" s="6">
        <v>0</v>
      </c>
      <c r="AN61" s="6">
        <v>1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</row>
    <row r="62" spans="1:45" x14ac:dyDescent="0.3">
      <c r="A62" s="2">
        <v>69</v>
      </c>
      <c r="B62" s="3" t="s">
        <v>192</v>
      </c>
      <c r="C62" s="3" t="s">
        <v>193</v>
      </c>
      <c r="D62" s="8">
        <v>15.7</v>
      </c>
      <c r="E62" s="8">
        <v>126.38</v>
      </c>
      <c r="F62" s="3" t="s">
        <v>194</v>
      </c>
      <c r="G62" s="20">
        <f t="shared" si="0"/>
        <v>2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1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1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</row>
    <row r="63" spans="1:45" x14ac:dyDescent="0.3">
      <c r="A63" s="2">
        <v>70</v>
      </c>
      <c r="B63" s="3" t="s">
        <v>201</v>
      </c>
      <c r="C63" s="3" t="s">
        <v>227</v>
      </c>
      <c r="D63" s="8">
        <f>17+53/60</f>
        <v>17.883333333333333</v>
      </c>
      <c r="E63" s="8">
        <f>124+52/60</f>
        <v>124.86666666666666</v>
      </c>
      <c r="F63" s="3" t="s">
        <v>194</v>
      </c>
      <c r="G63" s="20">
        <f t="shared" si="0"/>
        <v>10</v>
      </c>
      <c r="H63" s="6">
        <v>0</v>
      </c>
      <c r="I63" s="6">
        <v>0</v>
      </c>
      <c r="J63" s="6">
        <v>0</v>
      </c>
      <c r="K63" s="6">
        <v>1</v>
      </c>
      <c r="L63" s="6">
        <v>0</v>
      </c>
      <c r="M63" s="6">
        <v>0</v>
      </c>
      <c r="N63" s="6">
        <v>1</v>
      </c>
      <c r="O63" s="6">
        <v>0</v>
      </c>
      <c r="P63" s="6">
        <v>0</v>
      </c>
      <c r="Q63" s="6">
        <v>0</v>
      </c>
      <c r="R63" s="6">
        <v>0</v>
      </c>
      <c r="S63" s="6">
        <v>1</v>
      </c>
      <c r="T63" s="6">
        <v>1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1</v>
      </c>
      <c r="AA63" s="6">
        <v>0</v>
      </c>
      <c r="AB63" s="6">
        <v>0</v>
      </c>
      <c r="AC63" s="6">
        <v>0</v>
      </c>
      <c r="AD63" s="6">
        <v>0</v>
      </c>
      <c r="AE63" s="6">
        <v>1</v>
      </c>
      <c r="AF63" s="6">
        <v>1</v>
      </c>
      <c r="AG63" s="6">
        <v>0</v>
      </c>
      <c r="AH63" s="6">
        <v>0</v>
      </c>
      <c r="AI63" s="6">
        <v>0</v>
      </c>
      <c r="AJ63" s="6">
        <v>0</v>
      </c>
      <c r="AK63" s="6">
        <v>1</v>
      </c>
      <c r="AL63" s="6">
        <v>0</v>
      </c>
      <c r="AM63" s="6">
        <v>0</v>
      </c>
      <c r="AN63" s="6">
        <v>1</v>
      </c>
      <c r="AO63" s="6">
        <v>0</v>
      </c>
      <c r="AP63" s="6">
        <v>0</v>
      </c>
      <c r="AQ63" s="6">
        <v>0</v>
      </c>
      <c r="AR63" s="6">
        <v>0</v>
      </c>
      <c r="AS63" s="6">
        <v>1</v>
      </c>
    </row>
    <row r="64" spans="1:45" s="5" customFormat="1" x14ac:dyDescent="0.3">
      <c r="A64" s="2">
        <v>71</v>
      </c>
      <c r="B64" s="3" t="s">
        <v>224</v>
      </c>
      <c r="C64" s="3" t="s">
        <v>224</v>
      </c>
      <c r="D64" s="8">
        <f>13+46/60</f>
        <v>13.766666666666667</v>
      </c>
      <c r="E64" s="8">
        <f>132+50/60</f>
        <v>132.83333333333334</v>
      </c>
      <c r="F64" s="3" t="s">
        <v>212</v>
      </c>
      <c r="G64" s="20">
        <f t="shared" si="0"/>
        <v>8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1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1</v>
      </c>
      <c r="AF64" s="6">
        <v>1</v>
      </c>
      <c r="AG64" s="6">
        <v>1</v>
      </c>
      <c r="AH64" s="6">
        <v>0</v>
      </c>
      <c r="AI64" s="6">
        <v>0</v>
      </c>
      <c r="AJ64" s="6">
        <v>0</v>
      </c>
      <c r="AK64" s="6">
        <v>1</v>
      </c>
      <c r="AL64" s="6">
        <v>1</v>
      </c>
      <c r="AM64" s="6">
        <v>0</v>
      </c>
      <c r="AN64" s="6">
        <v>1</v>
      </c>
      <c r="AO64" s="6">
        <v>0</v>
      </c>
      <c r="AP64" s="6">
        <v>0</v>
      </c>
      <c r="AQ64" s="6">
        <v>0</v>
      </c>
      <c r="AR64" s="6">
        <v>0</v>
      </c>
      <c r="AS64" s="6">
        <v>1</v>
      </c>
    </row>
    <row r="65" spans="1:45" x14ac:dyDescent="0.3">
      <c r="A65" s="2">
        <v>72</v>
      </c>
      <c r="B65" s="3" t="s">
        <v>214</v>
      </c>
      <c r="C65" s="3" t="s">
        <v>230</v>
      </c>
      <c r="D65" s="8">
        <f>14+33/60</f>
        <v>14.55</v>
      </c>
      <c r="E65" s="8">
        <f>133+4/60</f>
        <v>133.06666666666666</v>
      </c>
      <c r="F65" s="3" t="s">
        <v>212</v>
      </c>
      <c r="G65" s="20">
        <f t="shared" si="0"/>
        <v>6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1</v>
      </c>
      <c r="T65" s="6">
        <v>1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1</v>
      </c>
      <c r="AG65" s="6">
        <v>1</v>
      </c>
      <c r="AH65" s="6">
        <v>0</v>
      </c>
      <c r="AI65" s="6">
        <v>0</v>
      </c>
      <c r="AJ65" s="6">
        <v>0</v>
      </c>
      <c r="AK65" s="6">
        <v>1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1</v>
      </c>
    </row>
    <row r="66" spans="1:45" x14ac:dyDescent="0.3">
      <c r="A66" s="2">
        <v>73</v>
      </c>
      <c r="B66" s="3" t="s">
        <v>225</v>
      </c>
      <c r="C66" s="3" t="s">
        <v>226</v>
      </c>
      <c r="D66" s="8">
        <f>14+1/60</f>
        <v>14.016666666666667</v>
      </c>
      <c r="E66" s="8">
        <f>134+26/60</f>
        <v>134.43333333333334</v>
      </c>
      <c r="F66" s="3" t="s">
        <v>212</v>
      </c>
      <c r="G66" s="20">
        <f t="shared" si="0"/>
        <v>5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1</v>
      </c>
      <c r="T66" s="6">
        <v>1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1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1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1</v>
      </c>
    </row>
    <row r="67" spans="1:45" x14ac:dyDescent="0.3">
      <c r="A67" s="2">
        <v>74</v>
      </c>
      <c r="B67" s="3" t="s">
        <v>220</v>
      </c>
      <c r="C67" s="3" t="s">
        <v>220</v>
      </c>
      <c r="D67" s="8">
        <f>14+26/60</f>
        <v>14.433333333333334</v>
      </c>
      <c r="E67" s="8">
        <f>132+16/60</f>
        <v>132.26666666666668</v>
      </c>
      <c r="F67" s="3" t="s">
        <v>212</v>
      </c>
      <c r="G67" s="20">
        <f t="shared" si="0"/>
        <v>8</v>
      </c>
      <c r="H67" s="6">
        <v>1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1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1</v>
      </c>
      <c r="AA67" s="6">
        <v>0</v>
      </c>
      <c r="AB67" s="6">
        <v>0</v>
      </c>
      <c r="AC67" s="6">
        <v>0</v>
      </c>
      <c r="AD67" s="6">
        <v>0</v>
      </c>
      <c r="AE67" s="6">
        <v>1</v>
      </c>
      <c r="AF67" s="6">
        <v>1</v>
      </c>
      <c r="AG67" s="6">
        <v>0</v>
      </c>
      <c r="AH67" s="6">
        <v>0</v>
      </c>
      <c r="AI67" s="6">
        <v>0</v>
      </c>
      <c r="AJ67" s="6">
        <v>0</v>
      </c>
      <c r="AK67" s="6">
        <v>1</v>
      </c>
      <c r="AL67" s="6">
        <v>1</v>
      </c>
      <c r="AM67" s="6">
        <v>0</v>
      </c>
      <c r="AN67" s="6">
        <v>1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</row>
    <row r="68" spans="1:45" x14ac:dyDescent="0.3">
      <c r="A68" s="2">
        <v>75</v>
      </c>
      <c r="B68" s="3" t="s">
        <v>217</v>
      </c>
      <c r="C68" s="3" t="s">
        <v>218</v>
      </c>
      <c r="D68" s="8">
        <f>14+47/60</f>
        <v>14.783333333333333</v>
      </c>
      <c r="E68" s="8">
        <f>129+58/60</f>
        <v>129.96666666666667</v>
      </c>
      <c r="F68" s="3" t="s">
        <v>212</v>
      </c>
      <c r="G68" s="20">
        <f t="shared" si="0"/>
        <v>5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1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1</v>
      </c>
      <c r="Y68" s="6">
        <v>0</v>
      </c>
      <c r="Z68" s="6">
        <v>1</v>
      </c>
      <c r="AA68" s="6">
        <v>0</v>
      </c>
      <c r="AB68" s="6">
        <v>0</v>
      </c>
      <c r="AC68" s="6">
        <v>0</v>
      </c>
      <c r="AD68" s="6">
        <v>0</v>
      </c>
      <c r="AE68" s="6">
        <v>1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1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</row>
    <row r="69" spans="1:45" x14ac:dyDescent="0.3">
      <c r="A69" s="2">
        <v>76</v>
      </c>
      <c r="B69" s="3" t="s">
        <v>118</v>
      </c>
      <c r="C69" s="3" t="s">
        <v>119</v>
      </c>
      <c r="D69" s="8">
        <v>17</v>
      </c>
      <c r="E69" s="8">
        <v>145.88</v>
      </c>
      <c r="F69" s="3" t="s">
        <v>117</v>
      </c>
      <c r="G69" s="20">
        <f t="shared" ref="G69:G100" si="1">SUM(H69:AS69)</f>
        <v>13</v>
      </c>
      <c r="H69" s="6">
        <v>0</v>
      </c>
      <c r="I69" s="6">
        <v>0</v>
      </c>
      <c r="J69" s="6">
        <v>0</v>
      </c>
      <c r="K69" s="6">
        <v>1</v>
      </c>
      <c r="L69" s="6">
        <v>1</v>
      </c>
      <c r="M69" s="6">
        <v>0</v>
      </c>
      <c r="N69" s="6">
        <v>0</v>
      </c>
      <c r="O69" s="6">
        <v>0</v>
      </c>
      <c r="P69" s="6">
        <v>1</v>
      </c>
      <c r="Q69" s="6">
        <v>0</v>
      </c>
      <c r="R69" s="6">
        <v>0</v>
      </c>
      <c r="S69" s="6">
        <v>1</v>
      </c>
      <c r="T69" s="6">
        <v>0</v>
      </c>
      <c r="U69" s="6">
        <v>0</v>
      </c>
      <c r="V69" s="6">
        <v>1</v>
      </c>
      <c r="W69" s="6">
        <v>0</v>
      </c>
      <c r="X69" s="6">
        <v>1</v>
      </c>
      <c r="Y69" s="6">
        <v>0</v>
      </c>
      <c r="Z69" s="6">
        <v>1</v>
      </c>
      <c r="AA69" s="6">
        <v>0</v>
      </c>
      <c r="AB69" s="6">
        <v>0</v>
      </c>
      <c r="AC69" s="6">
        <v>0</v>
      </c>
      <c r="AD69" s="6">
        <v>0</v>
      </c>
      <c r="AE69" s="6">
        <v>1</v>
      </c>
      <c r="AF69" s="6">
        <v>0</v>
      </c>
      <c r="AG69" s="6">
        <v>0</v>
      </c>
      <c r="AH69" s="6">
        <v>0</v>
      </c>
      <c r="AI69" s="6">
        <v>1</v>
      </c>
      <c r="AJ69" s="6">
        <v>0</v>
      </c>
      <c r="AK69" s="6">
        <v>0</v>
      </c>
      <c r="AL69" s="6">
        <v>1</v>
      </c>
      <c r="AM69" s="6">
        <v>1</v>
      </c>
      <c r="AN69" s="6">
        <v>1</v>
      </c>
      <c r="AO69" s="6">
        <v>0</v>
      </c>
      <c r="AP69" s="6">
        <v>0</v>
      </c>
      <c r="AQ69" s="6">
        <v>0</v>
      </c>
      <c r="AR69" s="6">
        <v>0</v>
      </c>
      <c r="AS69" s="6">
        <v>1</v>
      </c>
    </row>
    <row r="70" spans="1:45" x14ac:dyDescent="0.3">
      <c r="A70" s="2">
        <v>77</v>
      </c>
      <c r="B70" s="3" t="s">
        <v>84</v>
      </c>
      <c r="C70" s="3" t="s">
        <v>85</v>
      </c>
      <c r="D70" s="8">
        <v>10.81</v>
      </c>
      <c r="E70" s="8">
        <v>142.54</v>
      </c>
      <c r="F70" s="3" t="s">
        <v>86</v>
      </c>
      <c r="G70" s="20">
        <f t="shared" si="1"/>
        <v>5</v>
      </c>
      <c r="H70" s="6">
        <v>0</v>
      </c>
      <c r="I70" s="6">
        <v>0</v>
      </c>
      <c r="J70" s="6">
        <v>0</v>
      </c>
      <c r="K70" s="6">
        <v>0</v>
      </c>
      <c r="L70" s="6">
        <v>1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1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1</v>
      </c>
      <c r="AM70" s="6">
        <v>1</v>
      </c>
      <c r="AN70" s="6">
        <v>1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</row>
    <row r="71" spans="1:45" x14ac:dyDescent="0.3">
      <c r="A71" s="2">
        <v>78</v>
      </c>
      <c r="B71" s="3" t="s">
        <v>90</v>
      </c>
      <c r="C71" s="3" t="s">
        <v>91</v>
      </c>
      <c r="D71" s="8">
        <v>15.31</v>
      </c>
      <c r="E71" s="8">
        <v>143.96</v>
      </c>
      <c r="F71" s="3" t="s">
        <v>89</v>
      </c>
      <c r="G71" s="20">
        <f t="shared" si="1"/>
        <v>18</v>
      </c>
      <c r="H71" s="6">
        <v>0</v>
      </c>
      <c r="I71" s="6">
        <v>0</v>
      </c>
      <c r="J71" s="6">
        <v>1</v>
      </c>
      <c r="K71" s="6">
        <v>1</v>
      </c>
      <c r="L71" s="6">
        <v>0</v>
      </c>
      <c r="M71" s="6">
        <v>0</v>
      </c>
      <c r="N71" s="6">
        <v>1</v>
      </c>
      <c r="O71" s="6">
        <v>1</v>
      </c>
      <c r="P71" s="6">
        <v>0</v>
      </c>
      <c r="Q71" s="6">
        <v>1</v>
      </c>
      <c r="R71" s="6">
        <v>0</v>
      </c>
      <c r="S71" s="6">
        <v>1</v>
      </c>
      <c r="T71" s="6">
        <v>1</v>
      </c>
      <c r="U71" s="6">
        <v>1</v>
      </c>
      <c r="V71" s="6">
        <v>1</v>
      </c>
      <c r="W71" s="6">
        <v>1</v>
      </c>
      <c r="X71" s="6">
        <v>0</v>
      </c>
      <c r="Y71" s="6">
        <v>0</v>
      </c>
      <c r="Z71" s="6">
        <v>1</v>
      </c>
      <c r="AA71" s="6">
        <v>1</v>
      </c>
      <c r="AB71" s="6">
        <v>0</v>
      </c>
      <c r="AC71" s="6">
        <v>1</v>
      </c>
      <c r="AD71" s="6">
        <v>0</v>
      </c>
      <c r="AE71" s="6">
        <v>1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1</v>
      </c>
      <c r="AL71" s="6">
        <v>1</v>
      </c>
      <c r="AM71" s="6">
        <v>0</v>
      </c>
      <c r="AN71" s="6">
        <v>1</v>
      </c>
      <c r="AO71" s="6">
        <v>0</v>
      </c>
      <c r="AP71" s="6">
        <v>0</v>
      </c>
      <c r="AQ71" s="6">
        <v>0</v>
      </c>
      <c r="AR71" s="6">
        <v>0</v>
      </c>
      <c r="AS71" s="6">
        <v>1</v>
      </c>
    </row>
    <row r="72" spans="1:45" customFormat="1" x14ac:dyDescent="0.3">
      <c r="A72" s="2">
        <v>79</v>
      </c>
      <c r="B72" s="3" t="s">
        <v>90</v>
      </c>
      <c r="C72" s="3" t="s">
        <v>92</v>
      </c>
      <c r="D72" s="8">
        <v>15.31</v>
      </c>
      <c r="E72" s="8">
        <v>143.96</v>
      </c>
      <c r="F72" s="3" t="s">
        <v>89</v>
      </c>
      <c r="G72" s="20">
        <f t="shared" si="1"/>
        <v>15</v>
      </c>
      <c r="H72" s="6">
        <v>1</v>
      </c>
      <c r="I72" s="6">
        <v>1</v>
      </c>
      <c r="J72" s="6">
        <v>0</v>
      </c>
      <c r="K72" s="6">
        <v>0</v>
      </c>
      <c r="L72" s="6">
        <v>1</v>
      </c>
      <c r="M72" s="6">
        <v>1</v>
      </c>
      <c r="N72" s="6">
        <v>1</v>
      </c>
      <c r="O72" s="6">
        <v>0</v>
      </c>
      <c r="P72" s="6">
        <v>1</v>
      </c>
      <c r="Q72" s="6">
        <v>1</v>
      </c>
      <c r="R72" s="6">
        <v>1</v>
      </c>
      <c r="S72" s="6">
        <v>1</v>
      </c>
      <c r="T72" s="6">
        <v>0</v>
      </c>
      <c r="U72" s="6">
        <v>1</v>
      </c>
      <c r="V72" s="6">
        <v>1</v>
      </c>
      <c r="W72" s="6">
        <v>1</v>
      </c>
      <c r="X72" s="6">
        <v>0</v>
      </c>
      <c r="Y72" s="6">
        <v>1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1</v>
      </c>
      <c r="AJ72" s="6">
        <v>0</v>
      </c>
      <c r="AK72" s="6">
        <v>0</v>
      </c>
      <c r="AL72" s="6">
        <v>0</v>
      </c>
      <c r="AM72" s="6">
        <v>0</v>
      </c>
      <c r="AN72" s="6">
        <v>1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</row>
    <row r="73" spans="1:45" customFormat="1" x14ac:dyDescent="0.3">
      <c r="A73" s="2">
        <v>80</v>
      </c>
      <c r="B73" s="3" t="s">
        <v>115</v>
      </c>
      <c r="C73" s="3" t="s">
        <v>116</v>
      </c>
      <c r="D73" s="8">
        <v>16.98</v>
      </c>
      <c r="E73" s="8">
        <v>145.58000000000001</v>
      </c>
      <c r="F73" s="3" t="s">
        <v>117</v>
      </c>
      <c r="G73" s="20">
        <f t="shared" si="1"/>
        <v>9</v>
      </c>
      <c r="H73" s="6">
        <v>0</v>
      </c>
      <c r="I73" s="6">
        <v>1</v>
      </c>
      <c r="J73" s="6">
        <v>0</v>
      </c>
      <c r="K73" s="6">
        <v>0</v>
      </c>
      <c r="L73" s="6">
        <v>1</v>
      </c>
      <c r="M73" s="6">
        <v>0</v>
      </c>
      <c r="N73" s="6">
        <v>1</v>
      </c>
      <c r="O73" s="6">
        <v>1</v>
      </c>
      <c r="P73" s="6">
        <v>1</v>
      </c>
      <c r="Q73" s="6">
        <v>0</v>
      </c>
      <c r="R73" s="6">
        <v>0</v>
      </c>
      <c r="S73" s="6">
        <v>0</v>
      </c>
      <c r="T73" s="6">
        <v>1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1</v>
      </c>
      <c r="AF73" s="6">
        <v>1</v>
      </c>
      <c r="AG73" s="6">
        <v>0</v>
      </c>
      <c r="AH73" s="6">
        <v>0</v>
      </c>
      <c r="AI73" s="6">
        <v>0</v>
      </c>
      <c r="AJ73" s="6">
        <v>0</v>
      </c>
      <c r="AK73" s="6">
        <v>1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</row>
    <row r="74" spans="1:45" customFormat="1" x14ac:dyDescent="0.3">
      <c r="A74" s="2">
        <v>81</v>
      </c>
      <c r="B74" s="3" t="s">
        <v>93</v>
      </c>
      <c r="C74" s="3" t="s">
        <v>94</v>
      </c>
      <c r="D74" s="8">
        <v>17.149999999999999</v>
      </c>
      <c r="E74" s="8">
        <v>144.52000000000001</v>
      </c>
      <c r="F74" s="3" t="s">
        <v>95</v>
      </c>
      <c r="G74" s="20">
        <f t="shared" si="1"/>
        <v>12</v>
      </c>
      <c r="H74" s="6">
        <v>1</v>
      </c>
      <c r="I74" s="6">
        <v>0</v>
      </c>
      <c r="J74" s="6">
        <v>0</v>
      </c>
      <c r="K74" s="6">
        <v>1</v>
      </c>
      <c r="L74" s="6">
        <v>0</v>
      </c>
      <c r="M74" s="6">
        <v>0</v>
      </c>
      <c r="N74" s="6">
        <v>1</v>
      </c>
      <c r="O74" s="6">
        <v>1</v>
      </c>
      <c r="P74" s="6">
        <v>0</v>
      </c>
      <c r="Q74" s="6">
        <v>0</v>
      </c>
      <c r="R74" s="6">
        <v>0</v>
      </c>
      <c r="S74" s="6">
        <v>0</v>
      </c>
      <c r="T74" s="6">
        <v>1</v>
      </c>
      <c r="U74" s="6">
        <v>0</v>
      </c>
      <c r="V74" s="6">
        <v>0</v>
      </c>
      <c r="W74" s="6">
        <v>0</v>
      </c>
      <c r="X74" s="6">
        <v>0</v>
      </c>
      <c r="Y74" s="6">
        <v>1</v>
      </c>
      <c r="Z74" s="6">
        <v>0</v>
      </c>
      <c r="AA74" s="6">
        <v>0</v>
      </c>
      <c r="AB74" s="6">
        <v>0</v>
      </c>
      <c r="AC74" s="6">
        <v>1</v>
      </c>
      <c r="AD74" s="6">
        <v>0</v>
      </c>
      <c r="AE74" s="6">
        <v>1</v>
      </c>
      <c r="AF74" s="6">
        <v>1</v>
      </c>
      <c r="AG74" s="6">
        <v>0</v>
      </c>
      <c r="AH74" s="6">
        <v>0</v>
      </c>
      <c r="AI74" s="6">
        <v>1</v>
      </c>
      <c r="AJ74" s="6">
        <v>0</v>
      </c>
      <c r="AK74" s="6">
        <v>0</v>
      </c>
      <c r="AL74" s="6">
        <v>1</v>
      </c>
      <c r="AM74" s="6">
        <v>0</v>
      </c>
      <c r="AN74" s="6">
        <v>0</v>
      </c>
      <c r="AO74" s="6">
        <v>0</v>
      </c>
      <c r="AP74" s="6">
        <v>1</v>
      </c>
      <c r="AQ74" s="6">
        <v>0</v>
      </c>
      <c r="AR74" s="6">
        <v>0</v>
      </c>
      <c r="AS74" s="6">
        <v>0</v>
      </c>
    </row>
    <row r="75" spans="1:45" customFormat="1" x14ac:dyDescent="0.3">
      <c r="A75" s="1">
        <v>82</v>
      </c>
      <c r="B75" t="s">
        <v>96</v>
      </c>
      <c r="C75" t="s">
        <v>97</v>
      </c>
      <c r="D75" s="9">
        <v>25.64</v>
      </c>
      <c r="E75" s="9">
        <v>149.80000000000001</v>
      </c>
      <c r="F75" t="s">
        <v>98</v>
      </c>
      <c r="G75" s="20">
        <f t="shared" si="1"/>
        <v>12</v>
      </c>
      <c r="H75" s="6">
        <v>0</v>
      </c>
      <c r="I75" s="6">
        <v>0</v>
      </c>
      <c r="J75" s="6">
        <v>0</v>
      </c>
      <c r="K75" s="6">
        <v>0</v>
      </c>
      <c r="L75" s="6">
        <v>1</v>
      </c>
      <c r="M75" s="6">
        <v>0</v>
      </c>
      <c r="N75" s="6">
        <v>1</v>
      </c>
      <c r="O75" s="6">
        <v>0</v>
      </c>
      <c r="P75" s="6">
        <v>1</v>
      </c>
      <c r="Q75" s="6">
        <v>1</v>
      </c>
      <c r="R75" s="6">
        <v>0</v>
      </c>
      <c r="S75" s="6">
        <v>1</v>
      </c>
      <c r="T75" s="6">
        <v>0</v>
      </c>
      <c r="U75" s="6">
        <v>0</v>
      </c>
      <c r="V75" s="6">
        <v>1</v>
      </c>
      <c r="W75" s="6">
        <v>0</v>
      </c>
      <c r="X75" s="6">
        <v>0</v>
      </c>
      <c r="Y75" s="6">
        <v>0</v>
      </c>
      <c r="Z75" s="6">
        <v>1</v>
      </c>
      <c r="AA75" s="6">
        <v>0</v>
      </c>
      <c r="AB75" s="6">
        <v>0</v>
      </c>
      <c r="AC75" s="6">
        <v>1</v>
      </c>
      <c r="AD75" s="6">
        <v>1</v>
      </c>
      <c r="AE75" s="6">
        <v>1</v>
      </c>
      <c r="AF75" s="6">
        <v>0</v>
      </c>
      <c r="AG75" s="6">
        <v>0</v>
      </c>
      <c r="AH75" s="6">
        <v>0</v>
      </c>
      <c r="AI75" s="6">
        <v>1</v>
      </c>
      <c r="AJ75" s="6">
        <v>0</v>
      </c>
      <c r="AK75" s="6">
        <v>0</v>
      </c>
      <c r="AL75" s="6">
        <v>0</v>
      </c>
      <c r="AM75" s="6">
        <v>0</v>
      </c>
      <c r="AN75" s="6">
        <v>1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</row>
    <row r="76" spans="1:45" x14ac:dyDescent="0.3">
      <c r="A76" s="2">
        <v>83</v>
      </c>
      <c r="B76" s="3" t="s">
        <v>123</v>
      </c>
      <c r="C76" s="3" t="s">
        <v>124</v>
      </c>
      <c r="D76" s="8">
        <v>19.329999999999998</v>
      </c>
      <c r="E76" s="8">
        <v>146.04</v>
      </c>
      <c r="F76" s="3" t="s">
        <v>125</v>
      </c>
      <c r="G76" s="20">
        <f t="shared" si="1"/>
        <v>3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1</v>
      </c>
      <c r="O76" s="6">
        <v>0</v>
      </c>
      <c r="P76" s="6">
        <v>0</v>
      </c>
      <c r="Q76" s="6">
        <v>0</v>
      </c>
      <c r="R76" s="6">
        <v>0</v>
      </c>
      <c r="S76" s="6">
        <v>1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1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</row>
    <row r="77" spans="1:45" x14ac:dyDescent="0.3">
      <c r="A77" s="2">
        <v>84</v>
      </c>
      <c r="B77" s="3" t="s">
        <v>87</v>
      </c>
      <c r="C77" s="3" t="s">
        <v>88</v>
      </c>
      <c r="D77" s="8">
        <v>15.26</v>
      </c>
      <c r="E77" s="8">
        <v>144.16</v>
      </c>
      <c r="F77" s="3" t="s">
        <v>89</v>
      </c>
      <c r="G77" s="20">
        <f t="shared" si="1"/>
        <v>3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1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1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1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</row>
    <row r="78" spans="1:45" x14ac:dyDescent="0.3">
      <c r="A78" s="2">
        <v>85</v>
      </c>
      <c r="B78" s="3" t="s">
        <v>126</v>
      </c>
      <c r="C78" s="3" t="s">
        <v>127</v>
      </c>
      <c r="D78" s="8">
        <v>20.079999999999998</v>
      </c>
      <c r="E78" s="8">
        <v>146.26</v>
      </c>
      <c r="F78" s="3" t="s">
        <v>125</v>
      </c>
      <c r="G78" s="20">
        <f t="shared" si="1"/>
        <v>4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1</v>
      </c>
      <c r="AA78" s="6">
        <v>0</v>
      </c>
      <c r="AB78" s="6">
        <v>0</v>
      </c>
      <c r="AC78" s="6">
        <v>0</v>
      </c>
      <c r="AD78" s="6">
        <v>0</v>
      </c>
      <c r="AE78" s="6">
        <v>1</v>
      </c>
      <c r="AF78" s="6">
        <v>1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1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</row>
    <row r="79" spans="1:45" x14ac:dyDescent="0.3">
      <c r="A79" s="2">
        <v>86</v>
      </c>
      <c r="B79" s="3" t="s">
        <v>109</v>
      </c>
      <c r="C79" s="3" t="s">
        <v>110</v>
      </c>
      <c r="D79" s="8">
        <v>23.53</v>
      </c>
      <c r="E79" s="8">
        <v>148.16</v>
      </c>
      <c r="F79" s="3" t="s">
        <v>111</v>
      </c>
      <c r="G79" s="20">
        <f t="shared" si="1"/>
        <v>2</v>
      </c>
      <c r="H79" s="6">
        <v>0</v>
      </c>
      <c r="I79" s="6">
        <v>0</v>
      </c>
      <c r="J79" s="6">
        <v>0</v>
      </c>
      <c r="K79" s="6">
        <v>0</v>
      </c>
      <c r="L79" s="6">
        <v>1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1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</row>
    <row r="80" spans="1:45" x14ac:dyDescent="0.3">
      <c r="A80" s="2">
        <v>87</v>
      </c>
      <c r="B80" s="3" t="s">
        <v>158</v>
      </c>
      <c r="C80" s="3" t="s">
        <v>159</v>
      </c>
      <c r="D80" s="8">
        <v>25.22</v>
      </c>
      <c r="E80" s="8">
        <v>151.72999999999999</v>
      </c>
      <c r="F80" s="3" t="s">
        <v>160</v>
      </c>
      <c r="G80" s="20">
        <f t="shared" si="1"/>
        <v>3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1</v>
      </c>
      <c r="O80" s="6">
        <v>0</v>
      </c>
      <c r="P80" s="6">
        <v>0</v>
      </c>
      <c r="Q80" s="6">
        <v>0</v>
      </c>
      <c r="R80" s="6">
        <v>0</v>
      </c>
      <c r="S80" s="6">
        <v>1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1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</row>
    <row r="81" spans="1:45" x14ac:dyDescent="0.3">
      <c r="A81" s="1">
        <v>88</v>
      </c>
      <c r="B81" t="s">
        <v>78</v>
      </c>
      <c r="C81" t="s">
        <v>79</v>
      </c>
      <c r="D81" s="9">
        <v>20.73</v>
      </c>
      <c r="E81" s="9">
        <v>139.49</v>
      </c>
      <c r="F81" t="s">
        <v>80</v>
      </c>
      <c r="G81" s="20">
        <f t="shared" si="1"/>
        <v>8</v>
      </c>
      <c r="H81" s="6">
        <v>0</v>
      </c>
      <c r="I81" s="6">
        <v>1</v>
      </c>
      <c r="J81" s="6">
        <v>0</v>
      </c>
      <c r="K81" s="6">
        <v>0</v>
      </c>
      <c r="L81" s="6"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1</v>
      </c>
      <c r="T81" s="6">
        <v>1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1</v>
      </c>
      <c r="AD81" s="6">
        <v>0</v>
      </c>
      <c r="AE81" s="6">
        <v>1</v>
      </c>
      <c r="AF81" s="6">
        <v>1</v>
      </c>
      <c r="AG81" s="6">
        <v>0</v>
      </c>
      <c r="AH81" s="6">
        <v>0</v>
      </c>
      <c r="AI81" s="6">
        <v>0</v>
      </c>
      <c r="AJ81" s="6">
        <v>0</v>
      </c>
      <c r="AK81" s="6">
        <v>1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</row>
    <row r="82" spans="1:45" x14ac:dyDescent="0.3">
      <c r="A82" s="2">
        <v>89</v>
      </c>
      <c r="B82" s="3" t="s">
        <v>99</v>
      </c>
      <c r="C82" s="3" t="s">
        <v>100</v>
      </c>
      <c r="D82" s="8">
        <v>24.83</v>
      </c>
      <c r="E82" s="8">
        <v>147.43</v>
      </c>
      <c r="F82" s="3" t="s">
        <v>98</v>
      </c>
      <c r="G82" s="20">
        <f t="shared" si="1"/>
        <v>7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1</v>
      </c>
      <c r="O82" s="6">
        <v>1</v>
      </c>
      <c r="P82" s="6">
        <v>1</v>
      </c>
      <c r="Q82" s="6">
        <v>1</v>
      </c>
      <c r="R82" s="6">
        <v>0</v>
      </c>
      <c r="S82" s="6">
        <v>0</v>
      </c>
      <c r="T82" s="6">
        <v>0</v>
      </c>
      <c r="U82" s="6">
        <v>1</v>
      </c>
      <c r="V82" s="6">
        <v>1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</row>
    <row r="83" spans="1:45" x14ac:dyDescent="0.3">
      <c r="A83" s="2">
        <v>92</v>
      </c>
      <c r="B83" s="3" t="s">
        <v>107</v>
      </c>
      <c r="C83" s="3" t="s">
        <v>108</v>
      </c>
      <c r="D83" s="8">
        <v>20.68</v>
      </c>
      <c r="E83" s="8">
        <v>145.88</v>
      </c>
      <c r="F83" s="3" t="s">
        <v>106</v>
      </c>
      <c r="G83" s="20">
        <f t="shared" si="1"/>
        <v>2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1</v>
      </c>
      <c r="AG83" s="6">
        <v>0</v>
      </c>
      <c r="AH83" s="6">
        <v>0</v>
      </c>
      <c r="AI83" s="6">
        <v>0</v>
      </c>
      <c r="AJ83" s="6">
        <v>0</v>
      </c>
      <c r="AK83" s="6">
        <v>1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</row>
    <row r="84" spans="1:45" x14ac:dyDescent="0.3">
      <c r="A84" s="2">
        <v>93</v>
      </c>
      <c r="B84" s="3" t="s">
        <v>146</v>
      </c>
      <c r="C84" s="3" t="s">
        <v>147</v>
      </c>
      <c r="D84" s="8">
        <v>35.35</v>
      </c>
      <c r="E84" s="8">
        <v>150.18</v>
      </c>
      <c r="F84" s="3" t="s">
        <v>148</v>
      </c>
      <c r="G84" s="20">
        <f t="shared" si="1"/>
        <v>11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1</v>
      </c>
      <c r="O84" s="6">
        <v>1</v>
      </c>
      <c r="P84" s="6">
        <v>0</v>
      </c>
      <c r="Q84" s="6">
        <v>0</v>
      </c>
      <c r="R84" s="6">
        <v>0</v>
      </c>
      <c r="S84" s="6">
        <v>1</v>
      </c>
      <c r="T84" s="6">
        <v>1</v>
      </c>
      <c r="U84" s="6">
        <v>0</v>
      </c>
      <c r="V84" s="6">
        <v>1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1</v>
      </c>
      <c r="AD84" s="6">
        <v>1</v>
      </c>
      <c r="AE84" s="6">
        <v>0</v>
      </c>
      <c r="AF84" s="6">
        <v>0</v>
      </c>
      <c r="AG84" s="6">
        <v>1</v>
      </c>
      <c r="AH84" s="6">
        <v>0</v>
      </c>
      <c r="AI84" s="6">
        <v>0</v>
      </c>
      <c r="AJ84" s="6">
        <v>0</v>
      </c>
      <c r="AK84" s="6">
        <v>1</v>
      </c>
      <c r="AL84" s="6">
        <v>1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1</v>
      </c>
      <c r="AS84" s="6">
        <v>0</v>
      </c>
    </row>
    <row r="85" spans="1:45" x14ac:dyDescent="0.3">
      <c r="A85" s="2">
        <v>94</v>
      </c>
      <c r="B85" s="3" t="s">
        <v>189</v>
      </c>
      <c r="C85" s="3" t="s">
        <v>190</v>
      </c>
      <c r="D85" s="8">
        <v>27.6</v>
      </c>
      <c r="E85" s="8">
        <v>141.1</v>
      </c>
      <c r="F85" s="3" t="s">
        <v>191</v>
      </c>
      <c r="G85" s="20">
        <f t="shared" si="1"/>
        <v>3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1</v>
      </c>
      <c r="O85" s="6">
        <v>1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1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</row>
    <row r="86" spans="1:45" x14ac:dyDescent="0.3">
      <c r="A86" s="2">
        <v>95</v>
      </c>
      <c r="B86" s="3" t="s">
        <v>139</v>
      </c>
      <c r="C86" s="3" t="s">
        <v>140</v>
      </c>
      <c r="D86" s="8">
        <v>33.99</v>
      </c>
      <c r="E86" s="8">
        <v>150.12</v>
      </c>
      <c r="F86" s="3" t="s">
        <v>136</v>
      </c>
      <c r="G86" s="20">
        <f t="shared" si="1"/>
        <v>3</v>
      </c>
      <c r="H86" s="6">
        <v>0</v>
      </c>
      <c r="I86" s="6">
        <v>0</v>
      </c>
      <c r="J86" s="6">
        <v>1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1</v>
      </c>
      <c r="AE86" s="6">
        <v>1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</row>
    <row r="87" spans="1:45" x14ac:dyDescent="0.3">
      <c r="A87" s="1">
        <v>96</v>
      </c>
      <c r="B87" t="s">
        <v>131</v>
      </c>
      <c r="C87" t="s">
        <v>132</v>
      </c>
      <c r="D87" s="9">
        <v>34.409999999999997</v>
      </c>
      <c r="E87" s="9">
        <v>150.62</v>
      </c>
      <c r="F87" t="s">
        <v>133</v>
      </c>
      <c r="G87" s="20">
        <f t="shared" si="1"/>
        <v>5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1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1</v>
      </c>
      <c r="AF87" s="6">
        <v>0</v>
      </c>
      <c r="AG87" s="6">
        <v>1</v>
      </c>
      <c r="AH87" s="6">
        <v>1</v>
      </c>
      <c r="AI87" s="6">
        <v>0</v>
      </c>
      <c r="AJ87" s="6">
        <v>0</v>
      </c>
      <c r="AK87" s="6">
        <v>1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</row>
    <row r="88" spans="1:45" x14ac:dyDescent="0.3">
      <c r="A88" s="2">
        <v>97</v>
      </c>
      <c r="B88" s="3" t="s">
        <v>163</v>
      </c>
      <c r="C88" s="3" t="s">
        <v>162</v>
      </c>
      <c r="D88" s="8">
        <v>29.88</v>
      </c>
      <c r="E88" s="8">
        <v>152.63999999999999</v>
      </c>
      <c r="F88" s="3" t="s">
        <v>281</v>
      </c>
      <c r="G88" s="20">
        <f t="shared" si="1"/>
        <v>3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1</v>
      </c>
      <c r="O88" s="6">
        <v>1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1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</row>
    <row r="89" spans="1:45" x14ac:dyDescent="0.3">
      <c r="A89" s="2">
        <v>98</v>
      </c>
      <c r="B89" s="3" t="s">
        <v>164</v>
      </c>
      <c r="C89" s="3" t="s">
        <v>165</v>
      </c>
      <c r="D89" s="8">
        <v>29.42</v>
      </c>
      <c r="E89" s="8">
        <v>150.94999999999999</v>
      </c>
      <c r="F89" s="3" t="s">
        <v>166</v>
      </c>
      <c r="G89" s="20">
        <f t="shared" si="1"/>
        <v>7</v>
      </c>
      <c r="H89" s="6">
        <v>0</v>
      </c>
      <c r="I89" s="6">
        <v>1</v>
      </c>
      <c r="J89" s="6">
        <v>0</v>
      </c>
      <c r="K89" s="6">
        <v>0</v>
      </c>
      <c r="L89" s="6">
        <v>1</v>
      </c>
      <c r="M89" s="6">
        <v>0</v>
      </c>
      <c r="N89" s="6">
        <v>0</v>
      </c>
      <c r="O89" s="6">
        <v>0</v>
      </c>
      <c r="P89" s="6">
        <v>0</v>
      </c>
      <c r="Q89" s="6">
        <v>1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1</v>
      </c>
      <c r="AA89" s="6">
        <v>0</v>
      </c>
      <c r="AB89" s="6">
        <v>0</v>
      </c>
      <c r="AC89" s="6">
        <v>1</v>
      </c>
      <c r="AD89" s="6">
        <v>1</v>
      </c>
      <c r="AE89" s="6">
        <v>1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</row>
    <row r="90" spans="1:45" x14ac:dyDescent="0.3">
      <c r="A90" s="2">
        <v>99</v>
      </c>
      <c r="B90" s="3" t="s">
        <v>187</v>
      </c>
      <c r="C90" s="3" t="s">
        <v>188</v>
      </c>
      <c r="D90" s="8">
        <v>31.12</v>
      </c>
      <c r="E90" s="8">
        <v>142.38999999999999</v>
      </c>
      <c r="F90" s="3" t="s">
        <v>183</v>
      </c>
      <c r="G90" s="20">
        <f t="shared" si="1"/>
        <v>13</v>
      </c>
      <c r="H90" s="6">
        <v>1</v>
      </c>
      <c r="I90" s="6">
        <v>0</v>
      </c>
      <c r="J90" s="6">
        <v>0</v>
      </c>
      <c r="K90" s="6">
        <v>1</v>
      </c>
      <c r="L90" s="6">
        <v>0</v>
      </c>
      <c r="M90" s="6">
        <v>0</v>
      </c>
      <c r="N90" s="6">
        <v>0</v>
      </c>
      <c r="O90" s="6">
        <v>0</v>
      </c>
      <c r="P90" s="6">
        <v>1</v>
      </c>
      <c r="Q90" s="6">
        <v>1</v>
      </c>
      <c r="R90" s="6">
        <v>0</v>
      </c>
      <c r="S90" s="6">
        <v>1</v>
      </c>
      <c r="T90" s="6">
        <v>1</v>
      </c>
      <c r="U90" s="6">
        <v>1</v>
      </c>
      <c r="V90" s="6">
        <v>0</v>
      </c>
      <c r="W90" s="6">
        <v>0</v>
      </c>
      <c r="X90" s="6">
        <v>0</v>
      </c>
      <c r="Y90" s="6">
        <v>1</v>
      </c>
      <c r="Z90" s="6">
        <v>1</v>
      </c>
      <c r="AA90" s="6">
        <v>0</v>
      </c>
      <c r="AB90" s="6">
        <v>0</v>
      </c>
      <c r="AC90" s="6">
        <v>1</v>
      </c>
      <c r="AD90" s="6">
        <v>0</v>
      </c>
      <c r="AE90" s="6">
        <v>1</v>
      </c>
      <c r="AF90" s="6">
        <v>1</v>
      </c>
      <c r="AG90" s="6">
        <v>0</v>
      </c>
      <c r="AH90" s="6">
        <v>0</v>
      </c>
      <c r="AI90" s="6">
        <v>0</v>
      </c>
      <c r="AJ90" s="6">
        <v>0</v>
      </c>
      <c r="AK90" s="6">
        <v>1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</row>
    <row r="91" spans="1:45" x14ac:dyDescent="0.3">
      <c r="A91" s="2">
        <v>100</v>
      </c>
      <c r="B91" s="3" t="s">
        <v>128</v>
      </c>
      <c r="C91" s="3" t="s">
        <v>129</v>
      </c>
      <c r="D91" s="8">
        <v>33.36</v>
      </c>
      <c r="E91" s="8">
        <v>151.15</v>
      </c>
      <c r="F91" s="3" t="s">
        <v>130</v>
      </c>
      <c r="G91" s="20">
        <f t="shared" si="1"/>
        <v>14</v>
      </c>
      <c r="H91" s="6">
        <v>0</v>
      </c>
      <c r="I91" s="6">
        <v>0</v>
      </c>
      <c r="J91" s="6">
        <v>0</v>
      </c>
      <c r="K91" s="6">
        <v>1</v>
      </c>
      <c r="L91" s="6">
        <v>0</v>
      </c>
      <c r="M91" s="6">
        <v>0</v>
      </c>
      <c r="N91" s="6">
        <v>1</v>
      </c>
      <c r="O91" s="6">
        <v>0</v>
      </c>
      <c r="P91" s="6">
        <v>1</v>
      </c>
      <c r="Q91" s="6">
        <v>1</v>
      </c>
      <c r="R91" s="6">
        <v>0</v>
      </c>
      <c r="S91" s="6">
        <v>1</v>
      </c>
      <c r="T91" s="6">
        <v>1</v>
      </c>
      <c r="U91" s="6">
        <v>1</v>
      </c>
      <c r="V91" s="6">
        <v>0</v>
      </c>
      <c r="W91" s="6">
        <v>0</v>
      </c>
      <c r="X91" s="6">
        <v>0</v>
      </c>
      <c r="Y91" s="6">
        <v>0</v>
      </c>
      <c r="Z91" s="6">
        <v>1</v>
      </c>
      <c r="AA91" s="6">
        <v>0</v>
      </c>
      <c r="AB91" s="6">
        <v>0</v>
      </c>
      <c r="AC91" s="6">
        <v>0</v>
      </c>
      <c r="AD91" s="6">
        <v>0</v>
      </c>
      <c r="AE91" s="6">
        <v>1</v>
      </c>
      <c r="AF91" s="6">
        <v>1</v>
      </c>
      <c r="AG91" s="6">
        <v>1</v>
      </c>
      <c r="AH91" s="6">
        <v>0</v>
      </c>
      <c r="AI91" s="6">
        <v>0</v>
      </c>
      <c r="AJ91" s="6">
        <v>0</v>
      </c>
      <c r="AK91" s="6">
        <v>1</v>
      </c>
      <c r="AL91" s="6">
        <v>1</v>
      </c>
      <c r="AM91" s="6">
        <v>0</v>
      </c>
      <c r="AN91" s="6">
        <v>1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</row>
    <row r="92" spans="1:45" x14ac:dyDescent="0.3">
      <c r="A92" s="2">
        <v>101</v>
      </c>
      <c r="B92" s="3" t="s">
        <v>137</v>
      </c>
      <c r="C92" s="3" t="s">
        <v>138</v>
      </c>
      <c r="D92" s="8">
        <v>34.03</v>
      </c>
      <c r="E92" s="8">
        <v>151.04</v>
      </c>
      <c r="F92" s="3" t="s">
        <v>133</v>
      </c>
      <c r="G92" s="20">
        <f t="shared" si="1"/>
        <v>11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1</v>
      </c>
      <c r="Q92" s="6">
        <v>1</v>
      </c>
      <c r="R92" s="6">
        <v>0</v>
      </c>
      <c r="S92" s="6">
        <v>0</v>
      </c>
      <c r="T92" s="6">
        <v>1</v>
      </c>
      <c r="U92" s="6">
        <v>1</v>
      </c>
      <c r="V92" s="6">
        <v>0</v>
      </c>
      <c r="W92" s="6">
        <v>0</v>
      </c>
      <c r="X92" s="6">
        <v>0</v>
      </c>
      <c r="Y92" s="6">
        <v>0</v>
      </c>
      <c r="Z92" s="6">
        <v>1</v>
      </c>
      <c r="AA92" s="6">
        <v>0</v>
      </c>
      <c r="AB92" s="6">
        <v>0</v>
      </c>
      <c r="AC92" s="6">
        <v>0</v>
      </c>
      <c r="AD92" s="6">
        <v>0</v>
      </c>
      <c r="AE92" s="6">
        <v>1</v>
      </c>
      <c r="AF92" s="6">
        <v>1</v>
      </c>
      <c r="AG92" s="6">
        <v>1</v>
      </c>
      <c r="AH92" s="6">
        <v>0</v>
      </c>
      <c r="AI92" s="6">
        <v>0</v>
      </c>
      <c r="AJ92" s="6">
        <v>0</v>
      </c>
      <c r="AK92" s="6">
        <v>1</v>
      </c>
      <c r="AL92" s="6">
        <v>1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1</v>
      </c>
    </row>
    <row r="93" spans="1:45" x14ac:dyDescent="0.3">
      <c r="A93" s="2">
        <v>102</v>
      </c>
      <c r="B93" s="3" t="s">
        <v>141</v>
      </c>
      <c r="C93" s="3" t="s">
        <v>142</v>
      </c>
      <c r="D93" s="8">
        <v>36.14</v>
      </c>
      <c r="E93" s="8">
        <v>147.44999999999999</v>
      </c>
      <c r="F93" s="3" t="s">
        <v>143</v>
      </c>
      <c r="G93" s="20">
        <f t="shared" si="1"/>
        <v>2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1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1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</row>
    <row r="94" spans="1:45" x14ac:dyDescent="0.3">
      <c r="A94" s="2">
        <v>103</v>
      </c>
      <c r="B94" s="3" t="s">
        <v>144</v>
      </c>
      <c r="C94" s="3" t="s">
        <v>145</v>
      </c>
      <c r="D94" s="8">
        <v>35.96</v>
      </c>
      <c r="E94" s="8">
        <v>147.43</v>
      </c>
      <c r="F94" s="3" t="s">
        <v>143</v>
      </c>
      <c r="G94" s="20">
        <f t="shared" si="1"/>
        <v>2</v>
      </c>
      <c r="H94" s="6">
        <v>0</v>
      </c>
      <c r="I94" s="6">
        <v>1</v>
      </c>
      <c r="J94" s="6">
        <v>0</v>
      </c>
      <c r="K94" s="6">
        <v>1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</row>
    <row r="95" spans="1:45" x14ac:dyDescent="0.3">
      <c r="A95" s="2">
        <v>104</v>
      </c>
      <c r="B95" s="3" t="s">
        <v>10</v>
      </c>
      <c r="C95" s="3" t="s">
        <v>11</v>
      </c>
      <c r="D95" s="8">
        <v>29.65</v>
      </c>
      <c r="E95" s="8">
        <v>138.06</v>
      </c>
      <c r="F95" s="3" t="s">
        <v>12</v>
      </c>
      <c r="G95" s="20">
        <f t="shared" si="1"/>
        <v>7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1</v>
      </c>
      <c r="N95" s="6">
        <v>1</v>
      </c>
      <c r="O95" s="6">
        <v>0</v>
      </c>
      <c r="P95" s="6">
        <v>1</v>
      </c>
      <c r="Q95" s="6">
        <v>1</v>
      </c>
      <c r="R95" s="6">
        <v>0</v>
      </c>
      <c r="S95" s="6">
        <v>0</v>
      </c>
      <c r="T95" s="6">
        <v>0</v>
      </c>
      <c r="U95" s="6">
        <v>1</v>
      </c>
      <c r="V95" s="6">
        <v>0</v>
      </c>
      <c r="W95" s="6">
        <v>0</v>
      </c>
      <c r="X95" s="6">
        <v>1</v>
      </c>
      <c r="Y95" s="6">
        <v>0</v>
      </c>
      <c r="Z95" s="6">
        <v>1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</row>
    <row r="96" spans="1:45" x14ac:dyDescent="0.3">
      <c r="A96" s="2">
        <v>105</v>
      </c>
      <c r="B96" s="3" t="s">
        <v>173</v>
      </c>
      <c r="C96" s="3" t="s">
        <v>174</v>
      </c>
      <c r="D96" s="8">
        <v>34.69</v>
      </c>
      <c r="E96" s="8">
        <v>139.61000000000001</v>
      </c>
      <c r="F96" s="3" t="s">
        <v>172</v>
      </c>
      <c r="G96" s="20">
        <f t="shared" si="1"/>
        <v>10</v>
      </c>
      <c r="H96" s="6">
        <v>1</v>
      </c>
      <c r="I96" s="6">
        <v>1</v>
      </c>
      <c r="J96" s="6">
        <v>0</v>
      </c>
      <c r="K96" s="6">
        <v>1</v>
      </c>
      <c r="L96" s="6">
        <v>0</v>
      </c>
      <c r="M96" s="6">
        <v>0</v>
      </c>
      <c r="N96" s="6">
        <v>0</v>
      </c>
      <c r="O96" s="6">
        <v>0</v>
      </c>
      <c r="P96" s="6">
        <v>1</v>
      </c>
      <c r="Q96" s="6">
        <v>0</v>
      </c>
      <c r="R96" s="6">
        <v>0</v>
      </c>
      <c r="S96" s="6">
        <v>1</v>
      </c>
      <c r="T96" s="6">
        <v>0</v>
      </c>
      <c r="U96" s="6">
        <v>0</v>
      </c>
      <c r="V96" s="6">
        <v>0</v>
      </c>
      <c r="W96" s="6">
        <v>0</v>
      </c>
      <c r="X96" s="6">
        <v>1</v>
      </c>
      <c r="Y96" s="6">
        <v>1</v>
      </c>
      <c r="Z96" s="6">
        <v>1</v>
      </c>
      <c r="AA96" s="6">
        <v>0</v>
      </c>
      <c r="AB96" s="6">
        <v>0</v>
      </c>
      <c r="AC96" s="6">
        <v>1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1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</row>
    <row r="97" spans="1:45" x14ac:dyDescent="0.3">
      <c r="A97" s="2">
        <v>106</v>
      </c>
      <c r="B97" s="3" t="s">
        <v>175</v>
      </c>
      <c r="C97" s="3" t="s">
        <v>176</v>
      </c>
      <c r="D97" s="8">
        <v>34.69</v>
      </c>
      <c r="E97" s="8">
        <v>139.61000000000001</v>
      </c>
      <c r="F97" s="3" t="s">
        <v>172</v>
      </c>
      <c r="G97" s="20">
        <f t="shared" si="1"/>
        <v>5</v>
      </c>
      <c r="H97" s="6">
        <v>1</v>
      </c>
      <c r="I97" s="6">
        <v>1</v>
      </c>
      <c r="J97" s="6">
        <v>0</v>
      </c>
      <c r="K97" s="6">
        <v>0</v>
      </c>
      <c r="L97" s="6">
        <v>1</v>
      </c>
      <c r="M97" s="6">
        <v>0</v>
      </c>
      <c r="N97" s="6">
        <v>1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1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</row>
    <row r="98" spans="1:45" x14ac:dyDescent="0.3">
      <c r="A98" s="2">
        <v>107</v>
      </c>
      <c r="B98" s="3" t="s">
        <v>8</v>
      </c>
      <c r="C98" s="3" t="s">
        <v>9</v>
      </c>
      <c r="D98" s="8">
        <v>31.38</v>
      </c>
      <c r="E98" s="8">
        <v>138.6</v>
      </c>
      <c r="F98" s="3" t="s">
        <v>7</v>
      </c>
      <c r="G98" s="20">
        <f t="shared" si="1"/>
        <v>10</v>
      </c>
      <c r="H98" s="6">
        <v>0</v>
      </c>
      <c r="I98" s="6">
        <v>1</v>
      </c>
      <c r="J98" s="6">
        <v>1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1</v>
      </c>
      <c r="Q98" s="6">
        <v>1</v>
      </c>
      <c r="R98" s="6">
        <v>0</v>
      </c>
      <c r="S98" s="6">
        <v>0</v>
      </c>
      <c r="T98" s="6">
        <v>0</v>
      </c>
      <c r="U98" s="6">
        <v>1</v>
      </c>
      <c r="V98" s="6">
        <v>1</v>
      </c>
      <c r="W98" s="6">
        <v>1</v>
      </c>
      <c r="X98" s="6">
        <v>1</v>
      </c>
      <c r="Y98" s="6">
        <v>0</v>
      </c>
      <c r="Z98" s="6">
        <v>1</v>
      </c>
      <c r="AA98" s="6">
        <v>0</v>
      </c>
      <c r="AB98" s="6">
        <v>1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</row>
    <row r="99" spans="1:45" x14ac:dyDescent="0.3">
      <c r="A99" s="2">
        <v>110</v>
      </c>
      <c r="B99" s="3" t="s">
        <v>16</v>
      </c>
      <c r="C99" s="3" t="s">
        <v>17</v>
      </c>
      <c r="D99" s="8">
        <v>33.04</v>
      </c>
      <c r="E99" s="8">
        <v>137.58000000000001</v>
      </c>
      <c r="F99" s="3" t="s">
        <v>18</v>
      </c>
      <c r="G99" s="20">
        <f t="shared" si="1"/>
        <v>12</v>
      </c>
      <c r="H99" s="6">
        <v>1</v>
      </c>
      <c r="I99" s="6">
        <v>1</v>
      </c>
      <c r="J99" s="6">
        <v>1</v>
      </c>
      <c r="K99" s="6">
        <v>1</v>
      </c>
      <c r="L99" s="6">
        <v>0</v>
      </c>
      <c r="M99" s="6">
        <v>0</v>
      </c>
      <c r="N99" s="6">
        <v>1</v>
      </c>
      <c r="O99" s="6">
        <v>1</v>
      </c>
      <c r="P99" s="6">
        <v>1</v>
      </c>
      <c r="Q99" s="6">
        <v>1</v>
      </c>
      <c r="R99" s="6">
        <v>0</v>
      </c>
      <c r="S99" s="6">
        <v>1</v>
      </c>
      <c r="T99" s="6">
        <v>0</v>
      </c>
      <c r="U99" s="6">
        <v>1</v>
      </c>
      <c r="V99" s="6">
        <v>0</v>
      </c>
      <c r="W99" s="6">
        <v>0</v>
      </c>
      <c r="X99" s="6">
        <v>1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1</v>
      </c>
      <c r="AQ99" s="6">
        <v>0</v>
      </c>
      <c r="AR99" s="6">
        <v>0</v>
      </c>
      <c r="AS99" s="6">
        <v>0</v>
      </c>
    </row>
    <row r="100" spans="1:45" x14ac:dyDescent="0.3">
      <c r="A100" s="2">
        <v>111</v>
      </c>
      <c r="B100" s="3" t="s">
        <v>177</v>
      </c>
      <c r="C100" s="3" t="s">
        <v>178</v>
      </c>
      <c r="D100" s="8">
        <v>34.36</v>
      </c>
      <c r="E100" s="8">
        <v>139.62</v>
      </c>
      <c r="F100" s="3" t="s">
        <v>172</v>
      </c>
      <c r="G100" s="20">
        <f t="shared" si="1"/>
        <v>4</v>
      </c>
      <c r="H100" s="6">
        <v>0</v>
      </c>
      <c r="I100" s="6">
        <v>1</v>
      </c>
      <c r="J100" s="6">
        <v>1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1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1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</row>
    <row r="101" spans="1:45" x14ac:dyDescent="0.3">
      <c r="A101" s="3"/>
      <c r="F101" s="21" t="s">
        <v>280</v>
      </c>
      <c r="G101" s="22">
        <f>AVERAGE(G4:G100)</f>
        <v>9.5567010309278349</v>
      </c>
    </row>
    <row r="102" spans="1:45" x14ac:dyDescent="0.3">
      <c r="B102" s="14"/>
      <c r="C102" s="2"/>
    </row>
  </sheetData>
  <sortState ref="A3:AR99">
    <sortCondition ref="A3:A99"/>
  </sortState>
  <conditionalFormatting sqref="C1">
    <cfRule type="duplicateValues" dxfId="4" priority="3"/>
  </conditionalFormatting>
  <conditionalFormatting sqref="F17">
    <cfRule type="duplicateValues" dxfId="3" priority="2"/>
  </conditionalFormatting>
  <conditionalFormatting sqref="F88">
    <cfRule type="duplicateValues" dxfId="2" priority="1"/>
  </conditionalFormatting>
  <pageMargins left="0.25" right="0.25" top="0.75" bottom="0.75" header="0.3" footer="0.3"/>
  <pageSetup fitToWidth="0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2"/>
  <sheetViews>
    <sheetView topLeftCell="A2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A2" sqref="A2"/>
    </sheetView>
  </sheetViews>
  <sheetFormatPr defaultColWidth="9.109375" defaultRowHeight="14.4" x14ac:dyDescent="0.3"/>
  <cols>
    <col min="1" max="1" width="8" style="3" customWidth="1"/>
    <col min="2" max="2" width="22.109375" style="3" customWidth="1"/>
    <col min="3" max="40" width="7.6640625" style="6" customWidth="1"/>
    <col min="41" max="41" width="7.6640625" style="3" customWidth="1"/>
    <col min="42" max="42" width="7.6640625" customWidth="1"/>
    <col min="43" max="51" width="7.6640625" style="3" customWidth="1"/>
    <col min="52" max="16384" width="9.109375" style="3"/>
  </cols>
  <sheetData>
    <row r="1" spans="1:51" s="23" customFormat="1" x14ac:dyDescent="0.3">
      <c r="A1" s="19" t="s">
        <v>261</v>
      </c>
      <c r="C1" s="24"/>
      <c r="D1" s="24"/>
      <c r="E1" s="24">
        <f>COUNTA(C4:AW4)</f>
        <v>47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2" spans="1:51" s="23" customFormat="1" x14ac:dyDescent="0.3">
      <c r="A2" s="19" t="s">
        <v>283</v>
      </c>
      <c r="C2" s="24"/>
      <c r="D2" s="24"/>
      <c r="E2" s="24">
        <f>COUNTA(AX4:AY4)</f>
        <v>2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</row>
    <row r="3" spans="1:51" x14ac:dyDescent="0.3">
      <c r="AP3" s="3"/>
    </row>
    <row r="4" spans="1:51" x14ac:dyDescent="0.3">
      <c r="A4" s="16" t="s">
        <v>234</v>
      </c>
      <c r="B4" s="15" t="s">
        <v>263</v>
      </c>
      <c r="C4" s="3" t="s">
        <v>7</v>
      </c>
      <c r="D4" s="3" t="s">
        <v>130</v>
      </c>
      <c r="E4" s="3" t="s">
        <v>27</v>
      </c>
      <c r="F4" s="3" t="s">
        <v>157</v>
      </c>
      <c r="G4" s="3" t="s">
        <v>98</v>
      </c>
      <c r="H4" s="3" t="s">
        <v>106</v>
      </c>
      <c r="I4" s="3" t="s">
        <v>30</v>
      </c>
      <c r="J4" s="3" t="s">
        <v>133</v>
      </c>
      <c r="K4" s="3" t="s">
        <v>136</v>
      </c>
      <c r="L4" s="3" t="s">
        <v>143</v>
      </c>
      <c r="M4" s="3" t="s">
        <v>148</v>
      </c>
      <c r="N4" s="3" t="s">
        <v>122</v>
      </c>
      <c r="O4" s="3" t="s">
        <v>83</v>
      </c>
      <c r="P4" s="3" t="s">
        <v>111</v>
      </c>
      <c r="Q4" s="3" t="s">
        <v>160</v>
      </c>
      <c r="R4" s="3" t="s">
        <v>86</v>
      </c>
      <c r="S4" s="3" t="s">
        <v>125</v>
      </c>
      <c r="T4" t="s">
        <v>281</v>
      </c>
      <c r="U4" s="3" t="s">
        <v>151</v>
      </c>
      <c r="V4" s="3" t="s">
        <v>12</v>
      </c>
      <c r="W4" s="3" t="s">
        <v>33</v>
      </c>
      <c r="X4" s="3" t="s">
        <v>49</v>
      </c>
      <c r="Y4" t="s">
        <v>80</v>
      </c>
      <c r="Z4" s="3" t="s">
        <v>46</v>
      </c>
      <c r="AA4" s="3" t="s">
        <v>89</v>
      </c>
      <c r="AB4" s="3" t="s">
        <v>95</v>
      </c>
      <c r="AC4" s="3" t="s">
        <v>54</v>
      </c>
      <c r="AD4" t="s">
        <v>15</v>
      </c>
      <c r="AE4" s="3" t="s">
        <v>172</v>
      </c>
      <c r="AF4" s="3" t="s">
        <v>61</v>
      </c>
      <c r="AG4" s="3" t="s">
        <v>154</v>
      </c>
      <c r="AH4" s="3" t="s">
        <v>38</v>
      </c>
      <c r="AI4" s="3" t="s">
        <v>21</v>
      </c>
      <c r="AJ4" s="3" t="s">
        <v>183</v>
      </c>
      <c r="AK4" s="3" t="s">
        <v>18</v>
      </c>
      <c r="AL4" t="s">
        <v>64</v>
      </c>
      <c r="AM4" s="3" t="s">
        <v>67</v>
      </c>
      <c r="AN4" s="3" t="s">
        <v>181</v>
      </c>
      <c r="AO4" s="3" t="s">
        <v>70</v>
      </c>
      <c r="AP4" s="5" t="s">
        <v>24</v>
      </c>
      <c r="AQ4" s="3" t="s">
        <v>73</v>
      </c>
      <c r="AR4" s="3" t="s">
        <v>114</v>
      </c>
      <c r="AS4" s="3" t="s">
        <v>191</v>
      </c>
      <c r="AT4" s="3" t="s">
        <v>117</v>
      </c>
      <c r="AU4" t="s">
        <v>43</v>
      </c>
      <c r="AV4" s="3" t="s">
        <v>166</v>
      </c>
      <c r="AW4" s="3" t="s">
        <v>169</v>
      </c>
      <c r="AX4" s="3" t="s">
        <v>212</v>
      </c>
      <c r="AY4" s="3" t="s">
        <v>194</v>
      </c>
    </row>
    <row r="5" spans="1:51" x14ac:dyDescent="0.3">
      <c r="A5" s="17">
        <v>1</v>
      </c>
      <c r="B5" t="s">
        <v>235</v>
      </c>
      <c r="C5" s="25">
        <v>0</v>
      </c>
      <c r="D5" s="24">
        <v>0</v>
      </c>
      <c r="E5" s="24">
        <v>0</v>
      </c>
      <c r="F5" s="24">
        <v>1</v>
      </c>
      <c r="G5" s="25">
        <v>0</v>
      </c>
      <c r="H5" s="25">
        <v>1</v>
      </c>
      <c r="I5" s="1">
        <v>0</v>
      </c>
      <c r="J5" s="25">
        <v>0</v>
      </c>
      <c r="K5" s="25">
        <v>0</v>
      </c>
      <c r="L5" s="25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5">
        <v>0</v>
      </c>
      <c r="T5" s="25">
        <v>0</v>
      </c>
      <c r="U5" s="24">
        <v>0</v>
      </c>
      <c r="V5" s="24">
        <v>0</v>
      </c>
      <c r="W5" s="25">
        <v>1</v>
      </c>
      <c r="X5" s="24">
        <v>0</v>
      </c>
      <c r="Y5" s="24">
        <v>0</v>
      </c>
      <c r="Z5" s="25">
        <v>1</v>
      </c>
      <c r="AA5" s="25">
        <v>0</v>
      </c>
      <c r="AB5" s="24">
        <v>1</v>
      </c>
      <c r="AC5" s="25">
        <v>0</v>
      </c>
      <c r="AD5" s="24">
        <v>1</v>
      </c>
      <c r="AE5" s="25">
        <v>1</v>
      </c>
      <c r="AF5" s="24">
        <v>0</v>
      </c>
      <c r="AG5" s="24">
        <v>1</v>
      </c>
      <c r="AH5" s="25">
        <v>1</v>
      </c>
      <c r="AI5" s="24">
        <v>0</v>
      </c>
      <c r="AJ5" s="25">
        <v>1</v>
      </c>
      <c r="AK5" s="24">
        <v>1</v>
      </c>
      <c r="AL5" s="24">
        <v>0</v>
      </c>
      <c r="AM5" s="24">
        <v>1</v>
      </c>
      <c r="AN5" s="24">
        <v>1</v>
      </c>
      <c r="AO5" s="24">
        <v>0</v>
      </c>
      <c r="AP5" s="24">
        <v>0</v>
      </c>
      <c r="AQ5" s="25">
        <v>0</v>
      </c>
      <c r="AR5" s="24">
        <v>0</v>
      </c>
      <c r="AS5" s="24">
        <v>0</v>
      </c>
      <c r="AT5" s="25">
        <v>0</v>
      </c>
      <c r="AU5" s="24">
        <v>1</v>
      </c>
      <c r="AV5" s="24">
        <v>0</v>
      </c>
      <c r="AW5" s="24">
        <v>1</v>
      </c>
      <c r="AX5" s="25">
        <v>0</v>
      </c>
      <c r="AY5" s="25">
        <v>0</v>
      </c>
    </row>
    <row r="6" spans="1:51" x14ac:dyDescent="0.3">
      <c r="A6" s="17">
        <v>2</v>
      </c>
      <c r="B6" t="s">
        <v>236</v>
      </c>
      <c r="C6" s="25">
        <v>1</v>
      </c>
      <c r="D6" s="24">
        <v>0</v>
      </c>
      <c r="E6" s="24">
        <v>0</v>
      </c>
      <c r="F6" s="24">
        <v>1</v>
      </c>
      <c r="G6" s="25">
        <v>0</v>
      </c>
      <c r="H6" s="25">
        <v>1</v>
      </c>
      <c r="I6" s="1">
        <v>0</v>
      </c>
      <c r="J6" s="25">
        <v>0</v>
      </c>
      <c r="K6" s="25">
        <v>0</v>
      </c>
      <c r="L6" s="25">
        <v>1</v>
      </c>
      <c r="M6" s="24">
        <v>0</v>
      </c>
      <c r="N6" s="24">
        <v>1</v>
      </c>
      <c r="O6" s="24">
        <v>0</v>
      </c>
      <c r="P6" s="24">
        <v>0</v>
      </c>
      <c r="Q6" s="24">
        <v>0</v>
      </c>
      <c r="R6" s="24">
        <v>0</v>
      </c>
      <c r="S6" s="25">
        <v>0</v>
      </c>
      <c r="T6" s="25">
        <v>1</v>
      </c>
      <c r="U6" s="24">
        <v>0</v>
      </c>
      <c r="V6" s="24">
        <v>0</v>
      </c>
      <c r="W6" s="25">
        <v>1</v>
      </c>
      <c r="X6" s="24">
        <v>1</v>
      </c>
      <c r="Y6" s="24">
        <v>1</v>
      </c>
      <c r="Z6" s="25">
        <v>1</v>
      </c>
      <c r="AA6" s="25">
        <v>0</v>
      </c>
      <c r="AB6" s="24">
        <v>0</v>
      </c>
      <c r="AC6" s="25">
        <v>0</v>
      </c>
      <c r="AD6" s="24">
        <v>0</v>
      </c>
      <c r="AE6" s="25">
        <v>1</v>
      </c>
      <c r="AF6" s="24">
        <v>0</v>
      </c>
      <c r="AG6" s="24">
        <v>1</v>
      </c>
      <c r="AH6" s="25">
        <v>1</v>
      </c>
      <c r="AI6" s="24">
        <v>0</v>
      </c>
      <c r="AJ6" s="25">
        <v>0</v>
      </c>
      <c r="AK6" s="24">
        <v>1</v>
      </c>
      <c r="AL6" s="24">
        <v>0</v>
      </c>
      <c r="AM6" s="24">
        <v>1</v>
      </c>
      <c r="AN6" s="24">
        <v>1</v>
      </c>
      <c r="AO6" s="24">
        <v>0</v>
      </c>
      <c r="AP6" s="24">
        <v>0</v>
      </c>
      <c r="AQ6" s="25">
        <v>0</v>
      </c>
      <c r="AR6" s="24">
        <v>1</v>
      </c>
      <c r="AS6" s="24">
        <v>0</v>
      </c>
      <c r="AT6" s="25">
        <v>1</v>
      </c>
      <c r="AU6" s="24">
        <v>0</v>
      </c>
      <c r="AV6" s="24">
        <v>1</v>
      </c>
      <c r="AW6" s="24">
        <v>1</v>
      </c>
      <c r="AX6" s="25">
        <v>0</v>
      </c>
      <c r="AY6" s="25">
        <v>0</v>
      </c>
    </row>
    <row r="7" spans="1:51" x14ac:dyDescent="0.3">
      <c r="A7" s="17">
        <v>3</v>
      </c>
      <c r="B7" t="s">
        <v>237</v>
      </c>
      <c r="C7" s="25">
        <v>1</v>
      </c>
      <c r="D7" s="24">
        <v>0</v>
      </c>
      <c r="E7" s="24">
        <v>0</v>
      </c>
      <c r="F7" s="24">
        <v>1</v>
      </c>
      <c r="G7" s="25">
        <v>0</v>
      </c>
      <c r="H7" s="25">
        <v>0</v>
      </c>
      <c r="I7" s="1">
        <v>0</v>
      </c>
      <c r="J7" s="25">
        <v>0</v>
      </c>
      <c r="K7" s="25">
        <v>1</v>
      </c>
      <c r="L7" s="25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5">
        <v>0</v>
      </c>
      <c r="T7" s="25">
        <v>1</v>
      </c>
      <c r="U7" s="24">
        <v>0</v>
      </c>
      <c r="V7" s="24">
        <v>0</v>
      </c>
      <c r="W7" s="25">
        <v>1</v>
      </c>
      <c r="X7" s="24">
        <v>1</v>
      </c>
      <c r="Y7" s="24">
        <v>0</v>
      </c>
      <c r="Z7" s="25">
        <v>1</v>
      </c>
      <c r="AA7" s="25">
        <v>0</v>
      </c>
      <c r="AB7" s="24">
        <v>0</v>
      </c>
      <c r="AC7" s="25">
        <v>0</v>
      </c>
      <c r="AD7" s="24">
        <v>0</v>
      </c>
      <c r="AE7" s="25">
        <v>1</v>
      </c>
      <c r="AF7" s="24">
        <v>0</v>
      </c>
      <c r="AG7" s="24">
        <v>0</v>
      </c>
      <c r="AH7" s="25">
        <v>0</v>
      </c>
      <c r="AI7" s="24">
        <v>0</v>
      </c>
      <c r="AJ7" s="25">
        <v>0</v>
      </c>
      <c r="AK7" s="24">
        <v>1</v>
      </c>
      <c r="AL7" s="24">
        <v>1</v>
      </c>
      <c r="AM7" s="24">
        <v>1</v>
      </c>
      <c r="AN7" s="24">
        <v>1</v>
      </c>
      <c r="AO7" s="24">
        <v>0</v>
      </c>
      <c r="AP7" s="24">
        <v>0</v>
      </c>
      <c r="AQ7" s="25">
        <v>0</v>
      </c>
      <c r="AR7" s="24">
        <v>0</v>
      </c>
      <c r="AS7" s="24">
        <v>0</v>
      </c>
      <c r="AT7" s="25">
        <v>0</v>
      </c>
      <c r="AU7" s="24">
        <v>1</v>
      </c>
      <c r="AV7" s="24">
        <v>0</v>
      </c>
      <c r="AW7" s="24">
        <v>0</v>
      </c>
      <c r="AX7" s="25">
        <v>0</v>
      </c>
      <c r="AY7" s="25">
        <v>0</v>
      </c>
    </row>
    <row r="8" spans="1:51" x14ac:dyDescent="0.3">
      <c r="A8" s="17">
        <v>4</v>
      </c>
      <c r="B8" t="s">
        <v>238</v>
      </c>
      <c r="C8" s="25">
        <v>1</v>
      </c>
      <c r="D8" s="24">
        <v>1</v>
      </c>
      <c r="E8" s="24">
        <v>1</v>
      </c>
      <c r="F8" s="24">
        <v>1</v>
      </c>
      <c r="G8" s="25">
        <v>0</v>
      </c>
      <c r="H8" s="25">
        <v>1</v>
      </c>
      <c r="I8" s="1">
        <v>0</v>
      </c>
      <c r="J8" s="25">
        <v>0</v>
      </c>
      <c r="K8" s="25">
        <v>0</v>
      </c>
      <c r="L8" s="25">
        <v>1</v>
      </c>
      <c r="M8" s="24">
        <v>0</v>
      </c>
      <c r="N8" s="24">
        <v>0</v>
      </c>
      <c r="O8" s="24">
        <v>1</v>
      </c>
      <c r="P8" s="24">
        <v>0</v>
      </c>
      <c r="Q8" s="24">
        <v>0</v>
      </c>
      <c r="R8" s="24">
        <v>0</v>
      </c>
      <c r="S8" s="25">
        <v>0</v>
      </c>
      <c r="T8" s="25">
        <v>1</v>
      </c>
      <c r="U8" s="24">
        <v>0</v>
      </c>
      <c r="V8" s="24">
        <v>0</v>
      </c>
      <c r="W8" s="25">
        <v>1</v>
      </c>
      <c r="X8" s="24">
        <v>0</v>
      </c>
      <c r="Y8" s="24">
        <v>0</v>
      </c>
      <c r="Z8" s="25">
        <v>1</v>
      </c>
      <c r="AA8" s="25">
        <v>0</v>
      </c>
      <c r="AB8" s="24">
        <v>1</v>
      </c>
      <c r="AC8" s="25">
        <v>0</v>
      </c>
      <c r="AD8" s="24">
        <v>1</v>
      </c>
      <c r="AE8" s="25">
        <v>1</v>
      </c>
      <c r="AF8" s="24">
        <v>1</v>
      </c>
      <c r="AG8" s="24">
        <v>0</v>
      </c>
      <c r="AH8" s="25">
        <v>1</v>
      </c>
      <c r="AI8" s="24">
        <v>0</v>
      </c>
      <c r="AJ8" s="25">
        <v>1</v>
      </c>
      <c r="AK8" s="24">
        <v>1</v>
      </c>
      <c r="AL8" s="24">
        <v>0</v>
      </c>
      <c r="AM8" s="24">
        <v>0</v>
      </c>
      <c r="AN8" s="24">
        <v>1</v>
      </c>
      <c r="AO8" s="24">
        <v>0</v>
      </c>
      <c r="AP8" s="24">
        <v>1</v>
      </c>
      <c r="AQ8" s="25">
        <v>0</v>
      </c>
      <c r="AR8" s="24">
        <v>0</v>
      </c>
      <c r="AS8" s="24">
        <v>0</v>
      </c>
      <c r="AT8" s="25">
        <v>1</v>
      </c>
      <c r="AU8" s="24">
        <v>1</v>
      </c>
      <c r="AV8" s="24">
        <v>0</v>
      </c>
      <c r="AW8" s="24">
        <v>0</v>
      </c>
      <c r="AX8" s="25">
        <v>0</v>
      </c>
      <c r="AY8" s="25">
        <v>0</v>
      </c>
    </row>
    <row r="9" spans="1:51" x14ac:dyDescent="0.3">
      <c r="A9" s="1">
        <v>5</v>
      </c>
      <c r="B9" t="s">
        <v>239</v>
      </c>
      <c r="C9" s="25">
        <v>0</v>
      </c>
      <c r="D9" s="24">
        <v>0</v>
      </c>
      <c r="E9" s="24">
        <v>0</v>
      </c>
      <c r="F9" s="24">
        <v>1</v>
      </c>
      <c r="G9" s="25">
        <v>0</v>
      </c>
      <c r="H9" s="25">
        <v>1</v>
      </c>
      <c r="I9" s="1">
        <v>0</v>
      </c>
      <c r="J9" s="25">
        <v>0</v>
      </c>
      <c r="K9" s="25">
        <v>0</v>
      </c>
      <c r="L9" s="25">
        <v>0</v>
      </c>
      <c r="M9" s="24">
        <v>0</v>
      </c>
      <c r="N9" s="24">
        <v>1</v>
      </c>
      <c r="O9" s="24">
        <v>0</v>
      </c>
      <c r="P9" s="24">
        <v>1</v>
      </c>
      <c r="Q9" s="24">
        <v>0</v>
      </c>
      <c r="R9" s="24">
        <v>1</v>
      </c>
      <c r="S9" s="25">
        <v>0</v>
      </c>
      <c r="T9" s="25">
        <v>1</v>
      </c>
      <c r="U9" s="24">
        <v>0</v>
      </c>
      <c r="V9" s="24">
        <v>0</v>
      </c>
      <c r="W9" s="25">
        <v>0</v>
      </c>
      <c r="X9" s="24">
        <v>0</v>
      </c>
      <c r="Y9" s="24">
        <v>0</v>
      </c>
      <c r="Z9" s="25">
        <v>0</v>
      </c>
      <c r="AA9" s="25">
        <v>0</v>
      </c>
      <c r="AB9" s="24">
        <v>0</v>
      </c>
      <c r="AC9" s="25">
        <v>0</v>
      </c>
      <c r="AD9" s="24">
        <v>0</v>
      </c>
      <c r="AE9" s="25">
        <v>1</v>
      </c>
      <c r="AF9" s="24">
        <v>0</v>
      </c>
      <c r="AG9" s="24">
        <v>0</v>
      </c>
      <c r="AH9" s="25">
        <v>0</v>
      </c>
      <c r="AI9" s="24">
        <v>0</v>
      </c>
      <c r="AJ9" s="25">
        <v>0</v>
      </c>
      <c r="AK9" s="24">
        <v>0</v>
      </c>
      <c r="AL9" s="24">
        <v>0</v>
      </c>
      <c r="AM9" s="24">
        <v>1</v>
      </c>
      <c r="AN9" s="24">
        <v>0</v>
      </c>
      <c r="AO9" s="24">
        <v>0</v>
      </c>
      <c r="AP9" s="24">
        <v>0</v>
      </c>
      <c r="AQ9" s="25">
        <v>0</v>
      </c>
      <c r="AR9" s="24">
        <v>1</v>
      </c>
      <c r="AS9" s="24">
        <v>0</v>
      </c>
      <c r="AT9" s="25">
        <v>1</v>
      </c>
      <c r="AU9" s="24">
        <v>0</v>
      </c>
      <c r="AV9" s="24">
        <v>1</v>
      </c>
      <c r="AW9" s="24">
        <v>0</v>
      </c>
      <c r="AX9" s="25">
        <v>0</v>
      </c>
      <c r="AY9" s="25">
        <v>0</v>
      </c>
    </row>
    <row r="10" spans="1:51" x14ac:dyDescent="0.3">
      <c r="A10" s="1">
        <v>6</v>
      </c>
      <c r="B10" t="s">
        <v>240</v>
      </c>
      <c r="C10" s="25">
        <v>1</v>
      </c>
      <c r="D10" s="24">
        <v>0</v>
      </c>
      <c r="E10" s="24">
        <v>0</v>
      </c>
      <c r="F10" s="24">
        <v>1</v>
      </c>
      <c r="G10" s="25">
        <v>0</v>
      </c>
      <c r="H10" s="25">
        <v>0</v>
      </c>
      <c r="I10" s="1">
        <v>0</v>
      </c>
      <c r="J10" s="25">
        <v>0</v>
      </c>
      <c r="K10" s="25">
        <v>0</v>
      </c>
      <c r="L10" s="25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5">
        <v>0</v>
      </c>
      <c r="T10" s="25">
        <v>0</v>
      </c>
      <c r="U10" s="24">
        <v>0</v>
      </c>
      <c r="V10" s="24">
        <v>1</v>
      </c>
      <c r="W10" s="25">
        <v>0</v>
      </c>
      <c r="X10" s="24">
        <v>0</v>
      </c>
      <c r="Y10" s="24">
        <v>0</v>
      </c>
      <c r="Z10" s="25">
        <v>0</v>
      </c>
      <c r="AA10" s="25">
        <v>0</v>
      </c>
      <c r="AB10" s="24">
        <v>0</v>
      </c>
      <c r="AC10" s="25">
        <v>0</v>
      </c>
      <c r="AD10" s="24">
        <v>1</v>
      </c>
      <c r="AE10" s="25">
        <v>0</v>
      </c>
      <c r="AF10" s="24">
        <v>0</v>
      </c>
      <c r="AG10" s="24">
        <v>0</v>
      </c>
      <c r="AH10" s="25">
        <v>0</v>
      </c>
      <c r="AI10" s="24">
        <v>0</v>
      </c>
      <c r="AJ10" s="25">
        <v>0</v>
      </c>
      <c r="AK10" s="24">
        <v>0</v>
      </c>
      <c r="AL10" s="24">
        <v>0</v>
      </c>
      <c r="AM10" s="24">
        <v>1</v>
      </c>
      <c r="AN10" s="24">
        <v>0</v>
      </c>
      <c r="AO10" s="24">
        <v>0</v>
      </c>
      <c r="AP10" s="24">
        <v>0</v>
      </c>
      <c r="AQ10" s="25">
        <v>0</v>
      </c>
      <c r="AR10" s="24">
        <v>0</v>
      </c>
      <c r="AS10" s="24">
        <v>0</v>
      </c>
      <c r="AT10" s="25">
        <v>0</v>
      </c>
      <c r="AU10" s="24">
        <v>0</v>
      </c>
      <c r="AV10" s="24">
        <v>0</v>
      </c>
      <c r="AW10" s="24">
        <v>1</v>
      </c>
      <c r="AX10" s="25">
        <v>0</v>
      </c>
      <c r="AY10" s="25">
        <v>0</v>
      </c>
    </row>
    <row r="11" spans="1:51" x14ac:dyDescent="0.3">
      <c r="A11" s="1">
        <v>7</v>
      </c>
      <c r="B11" t="s">
        <v>241</v>
      </c>
      <c r="C11" s="25">
        <v>1</v>
      </c>
      <c r="D11" s="24">
        <v>1</v>
      </c>
      <c r="E11" s="24">
        <v>1</v>
      </c>
      <c r="F11" s="24">
        <v>1</v>
      </c>
      <c r="G11" s="25">
        <v>1</v>
      </c>
      <c r="H11" s="25">
        <v>0</v>
      </c>
      <c r="I11" s="1">
        <v>1</v>
      </c>
      <c r="J11" s="25">
        <v>0</v>
      </c>
      <c r="K11" s="25">
        <v>1</v>
      </c>
      <c r="L11" s="25">
        <v>0</v>
      </c>
      <c r="M11" s="24">
        <v>1</v>
      </c>
      <c r="N11" s="24">
        <v>0</v>
      </c>
      <c r="O11" s="24">
        <v>1</v>
      </c>
      <c r="P11" s="24">
        <v>0</v>
      </c>
      <c r="Q11" s="24">
        <v>1</v>
      </c>
      <c r="R11" s="24">
        <v>0</v>
      </c>
      <c r="S11" s="25">
        <v>1</v>
      </c>
      <c r="T11" s="25">
        <v>1</v>
      </c>
      <c r="U11" s="24">
        <v>0</v>
      </c>
      <c r="V11" s="24">
        <v>1</v>
      </c>
      <c r="W11" s="25">
        <v>1</v>
      </c>
      <c r="X11" s="24">
        <v>0</v>
      </c>
      <c r="Y11" s="24">
        <v>1</v>
      </c>
      <c r="Z11" s="25">
        <v>1</v>
      </c>
      <c r="AA11" s="25">
        <v>1</v>
      </c>
      <c r="AB11" s="24">
        <v>1</v>
      </c>
      <c r="AC11" s="25">
        <v>1</v>
      </c>
      <c r="AD11" s="24">
        <v>1</v>
      </c>
      <c r="AE11" s="25">
        <v>1</v>
      </c>
      <c r="AF11" s="24">
        <v>1</v>
      </c>
      <c r="AG11" s="24">
        <v>1</v>
      </c>
      <c r="AH11" s="25">
        <v>1</v>
      </c>
      <c r="AI11" s="24">
        <v>0</v>
      </c>
      <c r="AJ11" s="25">
        <v>1</v>
      </c>
      <c r="AK11" s="24">
        <v>1</v>
      </c>
      <c r="AL11" s="24">
        <v>1</v>
      </c>
      <c r="AM11" s="24">
        <v>1</v>
      </c>
      <c r="AN11" s="24">
        <v>1</v>
      </c>
      <c r="AO11" s="24">
        <v>1</v>
      </c>
      <c r="AP11" s="24">
        <v>1</v>
      </c>
      <c r="AQ11" s="25">
        <v>0</v>
      </c>
      <c r="AR11" s="24">
        <v>1</v>
      </c>
      <c r="AS11" s="24">
        <v>1</v>
      </c>
      <c r="AT11" s="25">
        <v>1</v>
      </c>
      <c r="AU11" s="24">
        <v>1</v>
      </c>
      <c r="AV11" s="24">
        <v>0</v>
      </c>
      <c r="AW11" s="24">
        <v>0</v>
      </c>
      <c r="AX11" s="25">
        <v>0</v>
      </c>
      <c r="AY11" s="25">
        <v>0</v>
      </c>
    </row>
    <row r="12" spans="1:51" x14ac:dyDescent="0.3">
      <c r="A12" s="1">
        <v>8</v>
      </c>
      <c r="B12" t="s">
        <v>242</v>
      </c>
      <c r="C12" s="25">
        <v>1</v>
      </c>
      <c r="D12" s="24">
        <v>0</v>
      </c>
      <c r="E12" s="24">
        <v>0</v>
      </c>
      <c r="F12" s="24">
        <v>0</v>
      </c>
      <c r="G12" s="25">
        <v>1</v>
      </c>
      <c r="H12" s="25">
        <v>0</v>
      </c>
      <c r="I12" s="1">
        <v>0</v>
      </c>
      <c r="J12" s="25">
        <v>0</v>
      </c>
      <c r="K12" s="25">
        <v>0</v>
      </c>
      <c r="L12" s="25">
        <v>0</v>
      </c>
      <c r="M12" s="24">
        <v>1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5">
        <v>0</v>
      </c>
      <c r="T12" s="25">
        <v>1</v>
      </c>
      <c r="U12" s="24">
        <v>0</v>
      </c>
      <c r="V12" s="24">
        <v>0</v>
      </c>
      <c r="W12" s="25">
        <v>1</v>
      </c>
      <c r="X12" s="24">
        <v>0</v>
      </c>
      <c r="Y12" s="24">
        <v>0</v>
      </c>
      <c r="Z12" s="25">
        <v>1</v>
      </c>
      <c r="AA12" s="25">
        <v>0</v>
      </c>
      <c r="AB12" s="24">
        <v>1</v>
      </c>
      <c r="AC12" s="25">
        <v>0</v>
      </c>
      <c r="AD12" s="24">
        <v>1</v>
      </c>
      <c r="AE12" s="25">
        <v>0</v>
      </c>
      <c r="AF12" s="24">
        <v>0</v>
      </c>
      <c r="AG12" s="24">
        <v>0</v>
      </c>
      <c r="AH12" s="25">
        <v>1</v>
      </c>
      <c r="AI12" s="24">
        <v>0</v>
      </c>
      <c r="AJ12" s="25">
        <v>0</v>
      </c>
      <c r="AK12" s="24">
        <v>1</v>
      </c>
      <c r="AL12" s="24">
        <v>1</v>
      </c>
      <c r="AM12" s="24">
        <v>0</v>
      </c>
      <c r="AN12" s="24">
        <v>0</v>
      </c>
      <c r="AO12" s="24">
        <v>1</v>
      </c>
      <c r="AP12" s="24">
        <v>0</v>
      </c>
      <c r="AQ12" s="25">
        <v>0</v>
      </c>
      <c r="AR12" s="24">
        <v>1</v>
      </c>
      <c r="AS12" s="24">
        <v>1</v>
      </c>
      <c r="AT12" s="25">
        <v>1</v>
      </c>
      <c r="AU12" s="24">
        <v>1</v>
      </c>
      <c r="AV12" s="24">
        <v>0</v>
      </c>
      <c r="AW12" s="24">
        <v>0</v>
      </c>
      <c r="AX12" s="25">
        <v>0</v>
      </c>
      <c r="AY12" s="25">
        <v>0</v>
      </c>
    </row>
    <row r="13" spans="1:51" x14ac:dyDescent="0.3">
      <c r="A13" s="1">
        <v>9</v>
      </c>
      <c r="B13" t="s">
        <v>243</v>
      </c>
      <c r="C13" s="25">
        <v>1</v>
      </c>
      <c r="D13" s="24">
        <v>1</v>
      </c>
      <c r="E13" s="24">
        <v>0</v>
      </c>
      <c r="F13" s="24">
        <v>1</v>
      </c>
      <c r="G13" s="25">
        <v>1</v>
      </c>
      <c r="H13" s="25">
        <v>0</v>
      </c>
      <c r="I13" s="1">
        <v>1</v>
      </c>
      <c r="J13" s="25">
        <v>1</v>
      </c>
      <c r="K13" s="25">
        <v>1</v>
      </c>
      <c r="L13" s="25">
        <v>0</v>
      </c>
      <c r="M13" s="24">
        <v>0</v>
      </c>
      <c r="N13" s="24">
        <v>0</v>
      </c>
      <c r="O13" s="24">
        <v>1</v>
      </c>
      <c r="P13" s="24">
        <v>0</v>
      </c>
      <c r="Q13" s="24">
        <v>0</v>
      </c>
      <c r="R13" s="24">
        <v>0</v>
      </c>
      <c r="S13" s="25">
        <v>0</v>
      </c>
      <c r="T13" s="25">
        <v>0</v>
      </c>
      <c r="U13" s="24">
        <v>0</v>
      </c>
      <c r="V13" s="24">
        <v>1</v>
      </c>
      <c r="W13" s="25">
        <v>1</v>
      </c>
      <c r="X13" s="24">
        <v>1</v>
      </c>
      <c r="Y13" s="24">
        <v>0</v>
      </c>
      <c r="Z13" s="25">
        <v>1</v>
      </c>
      <c r="AA13" s="25">
        <v>0</v>
      </c>
      <c r="AB13" s="24">
        <v>0</v>
      </c>
      <c r="AC13" s="25">
        <v>1</v>
      </c>
      <c r="AD13" s="24">
        <v>1</v>
      </c>
      <c r="AE13" s="25">
        <v>1</v>
      </c>
      <c r="AF13" s="24">
        <v>1</v>
      </c>
      <c r="AG13" s="24">
        <v>0</v>
      </c>
      <c r="AH13" s="25">
        <v>1</v>
      </c>
      <c r="AI13" s="24">
        <v>0</v>
      </c>
      <c r="AJ13" s="25">
        <v>1</v>
      </c>
      <c r="AK13" s="24">
        <v>1</v>
      </c>
      <c r="AL13" s="24">
        <v>1</v>
      </c>
      <c r="AM13" s="24">
        <v>1</v>
      </c>
      <c r="AN13" s="24">
        <v>1</v>
      </c>
      <c r="AO13" s="24">
        <v>1</v>
      </c>
      <c r="AP13" s="24">
        <v>1</v>
      </c>
      <c r="AQ13" s="25">
        <v>1</v>
      </c>
      <c r="AR13" s="24">
        <v>1</v>
      </c>
      <c r="AS13" s="24">
        <v>0</v>
      </c>
      <c r="AT13" s="25">
        <v>1</v>
      </c>
      <c r="AU13" s="24">
        <v>1</v>
      </c>
      <c r="AV13" s="24">
        <v>0</v>
      </c>
      <c r="AW13" s="24">
        <v>0</v>
      </c>
      <c r="AX13" s="25">
        <v>0</v>
      </c>
      <c r="AY13" s="25">
        <v>0</v>
      </c>
    </row>
    <row r="14" spans="1:51" x14ac:dyDescent="0.3">
      <c r="A14" s="1">
        <v>10</v>
      </c>
      <c r="B14" t="s">
        <v>244</v>
      </c>
      <c r="C14" s="25">
        <v>1</v>
      </c>
      <c r="D14" s="24">
        <v>1</v>
      </c>
      <c r="E14" s="24">
        <v>0</v>
      </c>
      <c r="F14" s="24">
        <v>0</v>
      </c>
      <c r="G14" s="25">
        <v>1</v>
      </c>
      <c r="H14" s="25">
        <v>0</v>
      </c>
      <c r="I14" s="1">
        <v>0</v>
      </c>
      <c r="J14" s="25">
        <v>1</v>
      </c>
      <c r="K14" s="25">
        <v>1</v>
      </c>
      <c r="L14" s="25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5">
        <v>0</v>
      </c>
      <c r="T14" s="25">
        <v>0</v>
      </c>
      <c r="U14" s="24">
        <v>0</v>
      </c>
      <c r="V14" s="24">
        <v>1</v>
      </c>
      <c r="W14" s="25">
        <v>1</v>
      </c>
      <c r="X14" s="24">
        <v>1</v>
      </c>
      <c r="Y14" s="24">
        <v>0</v>
      </c>
      <c r="Z14" s="25">
        <v>1</v>
      </c>
      <c r="AA14" s="25">
        <v>1</v>
      </c>
      <c r="AB14" s="24">
        <v>0</v>
      </c>
      <c r="AC14" s="25">
        <v>1</v>
      </c>
      <c r="AD14" s="24">
        <v>1</v>
      </c>
      <c r="AE14" s="25">
        <v>0</v>
      </c>
      <c r="AF14" s="24">
        <v>0</v>
      </c>
      <c r="AG14" s="24">
        <v>0</v>
      </c>
      <c r="AH14" s="25">
        <v>1</v>
      </c>
      <c r="AI14" s="24">
        <v>0</v>
      </c>
      <c r="AJ14" s="25">
        <v>1</v>
      </c>
      <c r="AK14" s="24">
        <v>1</v>
      </c>
      <c r="AL14" s="24">
        <v>1</v>
      </c>
      <c r="AM14" s="24">
        <v>1</v>
      </c>
      <c r="AN14" s="24">
        <v>0</v>
      </c>
      <c r="AO14" s="24">
        <v>1</v>
      </c>
      <c r="AP14" s="24">
        <v>1</v>
      </c>
      <c r="AQ14" s="25">
        <v>1</v>
      </c>
      <c r="AR14" s="24">
        <v>0</v>
      </c>
      <c r="AS14" s="24">
        <v>0</v>
      </c>
      <c r="AT14" s="25">
        <v>0</v>
      </c>
      <c r="AU14" s="24">
        <v>1</v>
      </c>
      <c r="AV14" s="24">
        <v>1</v>
      </c>
      <c r="AW14" s="24">
        <v>0</v>
      </c>
      <c r="AX14" s="25">
        <v>0</v>
      </c>
      <c r="AY14" s="25">
        <v>0</v>
      </c>
    </row>
    <row r="15" spans="1:51" x14ac:dyDescent="0.3">
      <c r="A15" s="1">
        <v>11</v>
      </c>
      <c r="B15" t="s">
        <v>245</v>
      </c>
      <c r="C15" s="25">
        <v>0</v>
      </c>
      <c r="D15" s="24">
        <v>0</v>
      </c>
      <c r="E15" s="24">
        <v>0</v>
      </c>
      <c r="F15" s="24">
        <v>0</v>
      </c>
      <c r="G15" s="25">
        <v>1</v>
      </c>
      <c r="H15" s="25">
        <v>0</v>
      </c>
      <c r="I15" s="1">
        <v>0</v>
      </c>
      <c r="J15" s="25">
        <v>0</v>
      </c>
      <c r="K15" s="25">
        <v>0</v>
      </c>
      <c r="L15" s="25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5">
        <v>0</v>
      </c>
      <c r="T15" s="25">
        <v>0</v>
      </c>
      <c r="U15" s="24">
        <v>0</v>
      </c>
      <c r="V15" s="24">
        <v>0</v>
      </c>
      <c r="W15" s="25">
        <v>0</v>
      </c>
      <c r="X15" s="24">
        <v>0</v>
      </c>
      <c r="Y15" s="24">
        <v>0</v>
      </c>
      <c r="Z15" s="25">
        <v>0</v>
      </c>
      <c r="AA15" s="25">
        <v>0</v>
      </c>
      <c r="AB15" s="24">
        <v>0</v>
      </c>
      <c r="AC15" s="25">
        <v>0</v>
      </c>
      <c r="AD15" s="24">
        <v>0</v>
      </c>
      <c r="AE15" s="25">
        <v>0</v>
      </c>
      <c r="AF15" s="24">
        <v>1</v>
      </c>
      <c r="AG15" s="24">
        <v>0</v>
      </c>
      <c r="AH15" s="25">
        <v>0</v>
      </c>
      <c r="AI15" s="24">
        <v>0</v>
      </c>
      <c r="AJ15" s="25">
        <v>0</v>
      </c>
      <c r="AK15" s="24">
        <v>0</v>
      </c>
      <c r="AL15" s="24">
        <v>0</v>
      </c>
      <c r="AM15" s="24">
        <v>1</v>
      </c>
      <c r="AN15" s="24">
        <v>0</v>
      </c>
      <c r="AO15" s="24">
        <v>0</v>
      </c>
      <c r="AP15" s="24">
        <v>0</v>
      </c>
      <c r="AQ15" s="25">
        <v>1</v>
      </c>
      <c r="AR15" s="24">
        <v>0</v>
      </c>
      <c r="AS15" s="24">
        <v>0</v>
      </c>
      <c r="AT15" s="25">
        <v>0</v>
      </c>
      <c r="AU15" s="24">
        <v>0</v>
      </c>
      <c r="AV15" s="24">
        <v>0</v>
      </c>
      <c r="AW15" s="24">
        <v>0</v>
      </c>
      <c r="AX15" s="25">
        <v>0</v>
      </c>
      <c r="AY15" s="25">
        <v>0</v>
      </c>
    </row>
    <row r="16" spans="1:51" x14ac:dyDescent="0.3">
      <c r="A16" s="1">
        <v>12</v>
      </c>
      <c r="B16" t="s">
        <v>246</v>
      </c>
      <c r="C16" s="25">
        <v>1</v>
      </c>
      <c r="D16" s="24">
        <v>1</v>
      </c>
      <c r="E16" s="24">
        <v>1</v>
      </c>
      <c r="F16" s="24">
        <v>0</v>
      </c>
      <c r="G16" s="25">
        <v>1</v>
      </c>
      <c r="H16" s="25">
        <v>1</v>
      </c>
      <c r="I16" s="1">
        <v>1</v>
      </c>
      <c r="J16" s="25">
        <v>0</v>
      </c>
      <c r="K16" s="25">
        <v>1</v>
      </c>
      <c r="L16" s="25">
        <v>0</v>
      </c>
      <c r="M16" s="24">
        <v>1</v>
      </c>
      <c r="N16" s="24">
        <v>0</v>
      </c>
      <c r="O16" s="24">
        <v>1</v>
      </c>
      <c r="P16" s="24">
        <v>0</v>
      </c>
      <c r="Q16" s="24">
        <v>1</v>
      </c>
      <c r="R16" s="24">
        <v>0</v>
      </c>
      <c r="S16" s="25">
        <v>1</v>
      </c>
      <c r="T16" s="25">
        <v>1</v>
      </c>
      <c r="U16" s="24">
        <v>1</v>
      </c>
      <c r="V16" s="24">
        <v>0</v>
      </c>
      <c r="W16" s="25">
        <v>1</v>
      </c>
      <c r="X16" s="24">
        <v>1</v>
      </c>
      <c r="Y16" s="24">
        <v>1</v>
      </c>
      <c r="Z16" s="25">
        <v>1</v>
      </c>
      <c r="AA16" s="25">
        <v>1</v>
      </c>
      <c r="AB16" s="24">
        <v>0</v>
      </c>
      <c r="AC16" s="25">
        <v>1</v>
      </c>
      <c r="AD16" s="24">
        <v>0</v>
      </c>
      <c r="AE16" s="25">
        <v>1</v>
      </c>
      <c r="AF16" s="24">
        <v>1</v>
      </c>
      <c r="AG16" s="24">
        <v>1</v>
      </c>
      <c r="AH16" s="25">
        <v>1</v>
      </c>
      <c r="AI16" s="24">
        <v>0</v>
      </c>
      <c r="AJ16" s="25">
        <v>0</v>
      </c>
      <c r="AK16" s="24">
        <v>1</v>
      </c>
      <c r="AL16" s="24">
        <v>1</v>
      </c>
      <c r="AM16" s="24">
        <v>1</v>
      </c>
      <c r="AN16" s="24">
        <v>0</v>
      </c>
      <c r="AO16" s="24">
        <v>0</v>
      </c>
      <c r="AP16" s="24">
        <v>1</v>
      </c>
      <c r="AQ16" s="25">
        <v>1</v>
      </c>
      <c r="AR16" s="24">
        <v>0</v>
      </c>
      <c r="AS16" s="24">
        <v>0</v>
      </c>
      <c r="AT16" s="25">
        <v>1</v>
      </c>
      <c r="AU16" s="24">
        <v>1</v>
      </c>
      <c r="AV16" s="24">
        <v>0</v>
      </c>
      <c r="AW16" s="24">
        <v>0</v>
      </c>
      <c r="AX16" s="25">
        <v>1</v>
      </c>
      <c r="AY16" s="25">
        <v>1</v>
      </c>
    </row>
    <row r="17" spans="1:51" x14ac:dyDescent="0.3">
      <c r="A17" s="1">
        <v>13</v>
      </c>
      <c r="B17" t="s">
        <v>264</v>
      </c>
      <c r="C17" s="25">
        <v>0</v>
      </c>
      <c r="D17" s="24">
        <v>1</v>
      </c>
      <c r="E17" s="24">
        <v>0</v>
      </c>
      <c r="F17" s="24">
        <v>0</v>
      </c>
      <c r="G17" s="25">
        <v>1</v>
      </c>
      <c r="H17" s="25">
        <v>0</v>
      </c>
      <c r="I17" s="1">
        <v>0</v>
      </c>
      <c r="J17" s="25">
        <v>1</v>
      </c>
      <c r="K17" s="25">
        <v>1</v>
      </c>
      <c r="L17" s="25">
        <v>0</v>
      </c>
      <c r="M17" s="24">
        <v>1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5">
        <v>0</v>
      </c>
      <c r="T17" s="25">
        <v>0</v>
      </c>
      <c r="U17" s="24">
        <v>0</v>
      </c>
      <c r="V17" s="24">
        <v>0</v>
      </c>
      <c r="W17" s="25">
        <v>0</v>
      </c>
      <c r="X17" s="24">
        <v>1</v>
      </c>
      <c r="Y17" s="24">
        <v>1</v>
      </c>
      <c r="Z17" s="25">
        <v>0</v>
      </c>
      <c r="AA17" s="25">
        <v>1</v>
      </c>
      <c r="AB17" s="24">
        <v>1</v>
      </c>
      <c r="AC17" s="25">
        <v>0</v>
      </c>
      <c r="AD17" s="24">
        <v>0</v>
      </c>
      <c r="AE17" s="25">
        <v>0</v>
      </c>
      <c r="AF17" s="24">
        <v>1</v>
      </c>
      <c r="AG17" s="24">
        <v>1</v>
      </c>
      <c r="AH17" s="25">
        <v>1</v>
      </c>
      <c r="AI17" s="24">
        <v>0</v>
      </c>
      <c r="AJ17" s="25">
        <v>0</v>
      </c>
      <c r="AK17" s="24">
        <v>0</v>
      </c>
      <c r="AL17" s="24">
        <v>0</v>
      </c>
      <c r="AM17" s="24">
        <v>1</v>
      </c>
      <c r="AN17" s="24">
        <v>0</v>
      </c>
      <c r="AO17" s="24">
        <v>0</v>
      </c>
      <c r="AP17" s="24">
        <v>0</v>
      </c>
      <c r="AQ17" s="25">
        <v>0</v>
      </c>
      <c r="AR17" s="24">
        <v>0</v>
      </c>
      <c r="AS17" s="24">
        <v>0</v>
      </c>
      <c r="AT17" s="25">
        <v>1</v>
      </c>
      <c r="AU17" s="24">
        <v>0</v>
      </c>
      <c r="AV17" s="24">
        <v>0</v>
      </c>
      <c r="AW17" s="24">
        <v>0</v>
      </c>
      <c r="AX17" s="25">
        <v>1</v>
      </c>
      <c r="AY17" s="25">
        <v>1</v>
      </c>
    </row>
    <row r="18" spans="1:51" x14ac:dyDescent="0.3">
      <c r="A18" s="1">
        <v>14</v>
      </c>
      <c r="B18" t="s">
        <v>247</v>
      </c>
      <c r="C18" s="25">
        <v>1</v>
      </c>
      <c r="D18" s="24">
        <v>1</v>
      </c>
      <c r="E18" s="24">
        <v>0</v>
      </c>
      <c r="F18" s="24">
        <v>0</v>
      </c>
      <c r="G18" s="25">
        <v>1</v>
      </c>
      <c r="H18" s="25">
        <v>0</v>
      </c>
      <c r="I18" s="1">
        <v>0</v>
      </c>
      <c r="J18" s="25">
        <v>1</v>
      </c>
      <c r="K18" s="25">
        <v>1</v>
      </c>
      <c r="L18" s="25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5">
        <v>0</v>
      </c>
      <c r="T18" s="25">
        <v>1</v>
      </c>
      <c r="U18" s="24">
        <v>0</v>
      </c>
      <c r="V18" s="24">
        <v>1</v>
      </c>
      <c r="W18" s="25">
        <v>1</v>
      </c>
      <c r="X18" s="24">
        <v>0</v>
      </c>
      <c r="Y18" s="24">
        <v>0</v>
      </c>
      <c r="Z18" s="25">
        <v>0</v>
      </c>
      <c r="AA18" s="25">
        <v>1</v>
      </c>
      <c r="AB18" s="24">
        <v>0</v>
      </c>
      <c r="AC18" s="25">
        <v>0</v>
      </c>
      <c r="AD18" s="24">
        <v>1</v>
      </c>
      <c r="AE18" s="25">
        <v>0</v>
      </c>
      <c r="AF18" s="24">
        <v>0</v>
      </c>
      <c r="AG18" s="24">
        <v>0</v>
      </c>
      <c r="AH18" s="25">
        <v>1</v>
      </c>
      <c r="AI18" s="24">
        <v>0</v>
      </c>
      <c r="AJ18" s="25">
        <v>1</v>
      </c>
      <c r="AK18" s="24">
        <v>1</v>
      </c>
      <c r="AL18" s="24">
        <v>0</v>
      </c>
      <c r="AM18" s="24">
        <v>1</v>
      </c>
      <c r="AN18" s="24">
        <v>1</v>
      </c>
      <c r="AO18" s="24">
        <v>0</v>
      </c>
      <c r="AP18" s="24">
        <v>0</v>
      </c>
      <c r="AQ18" s="25">
        <v>0</v>
      </c>
      <c r="AR18" s="24">
        <v>0</v>
      </c>
      <c r="AS18" s="24">
        <v>0</v>
      </c>
      <c r="AT18" s="25">
        <v>0</v>
      </c>
      <c r="AU18" s="24">
        <v>1</v>
      </c>
      <c r="AV18" s="24">
        <v>0</v>
      </c>
      <c r="AW18" s="24">
        <v>0</v>
      </c>
      <c r="AX18" s="25">
        <v>0</v>
      </c>
      <c r="AY18" s="25">
        <v>0</v>
      </c>
    </row>
    <row r="19" spans="1:51" x14ac:dyDescent="0.3">
      <c r="A19" s="1">
        <v>15</v>
      </c>
      <c r="B19" t="s">
        <v>248</v>
      </c>
      <c r="C19" s="25">
        <v>1</v>
      </c>
      <c r="D19" s="24">
        <v>0</v>
      </c>
      <c r="E19" s="24">
        <v>1</v>
      </c>
      <c r="F19" s="24">
        <v>1</v>
      </c>
      <c r="G19" s="25">
        <v>1</v>
      </c>
      <c r="H19" s="25">
        <v>0</v>
      </c>
      <c r="I19" s="1">
        <v>0</v>
      </c>
      <c r="J19" s="25">
        <v>1</v>
      </c>
      <c r="K19" s="25">
        <v>1</v>
      </c>
      <c r="L19" s="25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5">
        <v>0</v>
      </c>
      <c r="T19" s="25">
        <v>1</v>
      </c>
      <c r="U19" s="24">
        <v>0</v>
      </c>
      <c r="V19" s="24">
        <v>0</v>
      </c>
      <c r="W19" s="25">
        <v>1</v>
      </c>
      <c r="X19" s="24">
        <v>1</v>
      </c>
      <c r="Y19" s="24">
        <v>0</v>
      </c>
      <c r="Z19" s="25">
        <v>1</v>
      </c>
      <c r="AA19" s="25">
        <v>1</v>
      </c>
      <c r="AB19" s="24">
        <v>0</v>
      </c>
      <c r="AC19" s="25">
        <v>1</v>
      </c>
      <c r="AD19" s="24">
        <v>1</v>
      </c>
      <c r="AE19" s="25">
        <v>1</v>
      </c>
      <c r="AF19" s="24">
        <v>1</v>
      </c>
      <c r="AG19" s="24">
        <v>0</v>
      </c>
      <c r="AH19" s="25">
        <v>1</v>
      </c>
      <c r="AI19" s="24">
        <v>1</v>
      </c>
      <c r="AJ19" s="25">
        <v>1</v>
      </c>
      <c r="AK19" s="24">
        <v>0</v>
      </c>
      <c r="AL19" s="24">
        <v>1</v>
      </c>
      <c r="AM19" s="24">
        <v>1</v>
      </c>
      <c r="AN19" s="24">
        <v>1</v>
      </c>
      <c r="AO19" s="24">
        <v>1</v>
      </c>
      <c r="AP19" s="24">
        <v>0</v>
      </c>
      <c r="AQ19" s="25">
        <v>1</v>
      </c>
      <c r="AR19" s="24">
        <v>0</v>
      </c>
      <c r="AS19" s="24">
        <v>1</v>
      </c>
      <c r="AT19" s="25">
        <v>1</v>
      </c>
      <c r="AU19" s="24">
        <v>1</v>
      </c>
      <c r="AV19" s="24">
        <v>0</v>
      </c>
      <c r="AW19" s="24">
        <v>0</v>
      </c>
      <c r="AX19" s="25">
        <v>0</v>
      </c>
      <c r="AY19" s="25">
        <v>0</v>
      </c>
    </row>
    <row r="20" spans="1:51" x14ac:dyDescent="0.3">
      <c r="A20" s="1">
        <v>16</v>
      </c>
      <c r="B20" t="s">
        <v>249</v>
      </c>
      <c r="C20" s="25">
        <v>1</v>
      </c>
      <c r="D20" s="24">
        <v>0</v>
      </c>
      <c r="E20" s="24">
        <v>1</v>
      </c>
      <c r="F20" s="24">
        <v>0</v>
      </c>
      <c r="G20" s="25">
        <v>0</v>
      </c>
      <c r="H20" s="25">
        <v>0</v>
      </c>
      <c r="I20" s="1">
        <v>0</v>
      </c>
      <c r="J20" s="25">
        <v>0</v>
      </c>
      <c r="K20" s="25">
        <v>0</v>
      </c>
      <c r="L20" s="25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5">
        <v>0</v>
      </c>
      <c r="T20" s="25">
        <v>0</v>
      </c>
      <c r="U20" s="24">
        <v>0</v>
      </c>
      <c r="V20" s="24">
        <v>0</v>
      </c>
      <c r="W20" s="25">
        <v>1</v>
      </c>
      <c r="X20" s="24">
        <v>1</v>
      </c>
      <c r="Y20" s="24">
        <v>0</v>
      </c>
      <c r="Z20" s="25">
        <v>1</v>
      </c>
      <c r="AA20" s="25">
        <v>1</v>
      </c>
      <c r="AB20" s="24">
        <v>0</v>
      </c>
      <c r="AC20" s="25">
        <v>1</v>
      </c>
      <c r="AD20" s="24">
        <v>1</v>
      </c>
      <c r="AE20" s="25">
        <v>0</v>
      </c>
      <c r="AF20" s="24">
        <v>0</v>
      </c>
      <c r="AG20" s="24">
        <v>0</v>
      </c>
      <c r="AH20" s="25">
        <v>1</v>
      </c>
      <c r="AI20" s="24">
        <v>0</v>
      </c>
      <c r="AJ20" s="25">
        <v>0</v>
      </c>
      <c r="AK20" s="24">
        <v>0</v>
      </c>
      <c r="AL20" s="24">
        <v>1</v>
      </c>
      <c r="AM20" s="24">
        <v>1</v>
      </c>
      <c r="AN20" s="24">
        <v>0</v>
      </c>
      <c r="AO20" s="24">
        <v>0</v>
      </c>
      <c r="AP20" s="24">
        <v>0</v>
      </c>
      <c r="AQ20" s="25">
        <v>1</v>
      </c>
      <c r="AR20" s="24">
        <v>0</v>
      </c>
      <c r="AS20" s="24">
        <v>0</v>
      </c>
      <c r="AT20" s="25">
        <v>0</v>
      </c>
      <c r="AU20" s="24">
        <v>1</v>
      </c>
      <c r="AV20" s="24">
        <v>0</v>
      </c>
      <c r="AW20" s="24">
        <v>0</v>
      </c>
      <c r="AX20" s="25">
        <v>0</v>
      </c>
      <c r="AY20" s="25">
        <v>0</v>
      </c>
    </row>
    <row r="21" spans="1:51" x14ac:dyDescent="0.3">
      <c r="A21" s="1">
        <v>17</v>
      </c>
      <c r="B21" t="s">
        <v>250</v>
      </c>
      <c r="C21" s="25">
        <v>1</v>
      </c>
      <c r="D21" s="24">
        <v>0</v>
      </c>
      <c r="E21" s="24">
        <v>0</v>
      </c>
      <c r="F21" s="24">
        <v>1</v>
      </c>
      <c r="G21" s="25">
        <v>0</v>
      </c>
      <c r="H21" s="25">
        <v>1</v>
      </c>
      <c r="I21" s="1">
        <v>0</v>
      </c>
      <c r="J21" s="25">
        <v>0</v>
      </c>
      <c r="K21" s="25">
        <v>1</v>
      </c>
      <c r="L21" s="25">
        <v>0</v>
      </c>
      <c r="M21" s="24">
        <v>0</v>
      </c>
      <c r="N21" s="24">
        <v>1</v>
      </c>
      <c r="O21" s="24">
        <v>1</v>
      </c>
      <c r="P21" s="24">
        <v>0</v>
      </c>
      <c r="Q21" s="24">
        <v>0</v>
      </c>
      <c r="R21" s="24">
        <v>0</v>
      </c>
      <c r="S21" s="25">
        <v>0</v>
      </c>
      <c r="T21" s="25">
        <v>1</v>
      </c>
      <c r="U21" s="24">
        <v>0</v>
      </c>
      <c r="V21" s="24">
        <v>1</v>
      </c>
      <c r="W21" s="25">
        <v>1</v>
      </c>
      <c r="X21" s="24">
        <v>0</v>
      </c>
      <c r="Y21" s="24">
        <v>0</v>
      </c>
      <c r="Z21" s="25">
        <v>1</v>
      </c>
      <c r="AA21" s="25">
        <v>0</v>
      </c>
      <c r="AB21" s="24">
        <v>0</v>
      </c>
      <c r="AC21" s="25">
        <v>0</v>
      </c>
      <c r="AD21" s="24">
        <v>1</v>
      </c>
      <c r="AE21" s="25">
        <v>1</v>
      </c>
      <c r="AF21" s="24">
        <v>1</v>
      </c>
      <c r="AG21" s="24">
        <v>1</v>
      </c>
      <c r="AH21" s="25">
        <v>1</v>
      </c>
      <c r="AI21" s="24">
        <v>0</v>
      </c>
      <c r="AJ21" s="25">
        <v>1</v>
      </c>
      <c r="AK21" s="24">
        <v>1</v>
      </c>
      <c r="AL21" s="24">
        <v>1</v>
      </c>
      <c r="AM21" s="24">
        <v>1</v>
      </c>
      <c r="AN21" s="24">
        <v>1</v>
      </c>
      <c r="AO21" s="24">
        <v>1</v>
      </c>
      <c r="AP21" s="24">
        <v>0</v>
      </c>
      <c r="AQ21" s="25">
        <v>0</v>
      </c>
      <c r="AR21" s="24">
        <v>0</v>
      </c>
      <c r="AS21" s="24">
        <v>0</v>
      </c>
      <c r="AT21" s="25">
        <v>1</v>
      </c>
      <c r="AU21" s="24">
        <v>0</v>
      </c>
      <c r="AV21" s="24">
        <v>0</v>
      </c>
      <c r="AW21" s="24">
        <v>1</v>
      </c>
      <c r="AX21" s="25">
        <v>0</v>
      </c>
      <c r="AY21" s="25">
        <v>0</v>
      </c>
    </row>
    <row r="22" spans="1:51" x14ac:dyDescent="0.3">
      <c r="A22" s="1">
        <v>18</v>
      </c>
      <c r="B22" t="s">
        <v>251</v>
      </c>
      <c r="C22" s="25">
        <v>1</v>
      </c>
      <c r="D22" s="24">
        <v>0</v>
      </c>
      <c r="E22" s="24">
        <v>0</v>
      </c>
      <c r="F22" s="24">
        <v>0</v>
      </c>
      <c r="G22" s="25">
        <v>0</v>
      </c>
      <c r="H22" s="25">
        <v>0</v>
      </c>
      <c r="I22" s="1">
        <v>0</v>
      </c>
      <c r="J22" s="25">
        <v>0</v>
      </c>
      <c r="K22" s="25">
        <v>0</v>
      </c>
      <c r="L22" s="25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5">
        <v>0</v>
      </c>
      <c r="T22" s="25">
        <v>1</v>
      </c>
      <c r="U22" s="24">
        <v>0</v>
      </c>
      <c r="V22" s="24">
        <v>0</v>
      </c>
      <c r="W22" s="25">
        <v>1</v>
      </c>
      <c r="X22" s="24">
        <v>0</v>
      </c>
      <c r="Y22" s="24">
        <v>0</v>
      </c>
      <c r="Z22" s="25">
        <v>1</v>
      </c>
      <c r="AA22" s="25">
        <v>0</v>
      </c>
      <c r="AB22" s="24">
        <v>1</v>
      </c>
      <c r="AC22" s="25">
        <v>0</v>
      </c>
      <c r="AD22" s="24">
        <v>1</v>
      </c>
      <c r="AE22" s="25">
        <v>1</v>
      </c>
      <c r="AF22" s="24">
        <v>0</v>
      </c>
      <c r="AG22" s="24">
        <v>1</v>
      </c>
      <c r="AH22" s="25">
        <v>1</v>
      </c>
      <c r="AI22" s="24">
        <v>0</v>
      </c>
      <c r="AJ22" s="25">
        <v>1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5">
        <v>0</v>
      </c>
      <c r="AR22" s="24">
        <v>0</v>
      </c>
      <c r="AS22" s="24">
        <v>0</v>
      </c>
      <c r="AT22" s="25">
        <v>0</v>
      </c>
      <c r="AU22" s="24">
        <v>1</v>
      </c>
      <c r="AV22" s="24">
        <v>0</v>
      </c>
      <c r="AW22" s="24">
        <v>1</v>
      </c>
      <c r="AX22" s="25">
        <v>0</v>
      </c>
      <c r="AY22" s="25">
        <v>0</v>
      </c>
    </row>
    <row r="23" spans="1:51" x14ac:dyDescent="0.3">
      <c r="A23" s="1">
        <v>19</v>
      </c>
      <c r="B23" t="s">
        <v>265</v>
      </c>
      <c r="C23" s="25">
        <v>1</v>
      </c>
      <c r="D23" s="24">
        <v>1</v>
      </c>
      <c r="E23" s="24">
        <v>1</v>
      </c>
      <c r="F23" s="24">
        <v>0</v>
      </c>
      <c r="G23" s="25">
        <v>0</v>
      </c>
      <c r="H23" s="25">
        <v>0</v>
      </c>
      <c r="I23" s="1">
        <v>1</v>
      </c>
      <c r="J23" s="25">
        <v>1</v>
      </c>
      <c r="K23" s="25">
        <v>1</v>
      </c>
      <c r="L23" s="25">
        <v>0</v>
      </c>
      <c r="M23" s="24">
        <v>0</v>
      </c>
      <c r="N23" s="24">
        <v>0</v>
      </c>
      <c r="O23" s="24">
        <v>1</v>
      </c>
      <c r="P23" s="24">
        <v>0</v>
      </c>
      <c r="Q23" s="24">
        <v>0</v>
      </c>
      <c r="R23" s="24">
        <v>0</v>
      </c>
      <c r="S23" s="25">
        <v>1</v>
      </c>
      <c r="T23" s="25">
        <v>0</v>
      </c>
      <c r="U23" s="24">
        <v>0</v>
      </c>
      <c r="V23" s="24">
        <v>1</v>
      </c>
      <c r="W23" s="25">
        <v>0</v>
      </c>
      <c r="X23" s="24">
        <v>0</v>
      </c>
      <c r="Y23" s="24">
        <v>0</v>
      </c>
      <c r="Z23" s="25">
        <v>0</v>
      </c>
      <c r="AA23" s="25">
        <v>1</v>
      </c>
      <c r="AB23" s="24">
        <v>0</v>
      </c>
      <c r="AC23" s="25">
        <v>0</v>
      </c>
      <c r="AD23" s="24">
        <v>1</v>
      </c>
      <c r="AE23" s="25">
        <v>0</v>
      </c>
      <c r="AF23" s="24">
        <v>0</v>
      </c>
      <c r="AG23" s="24">
        <v>0</v>
      </c>
      <c r="AH23" s="25">
        <v>1</v>
      </c>
      <c r="AI23" s="24">
        <v>0</v>
      </c>
      <c r="AJ23" s="25">
        <v>1</v>
      </c>
      <c r="AK23" s="24">
        <v>0</v>
      </c>
      <c r="AL23" s="24">
        <v>0</v>
      </c>
      <c r="AM23" s="24">
        <v>0</v>
      </c>
      <c r="AN23" s="24">
        <v>0</v>
      </c>
      <c r="AO23" s="24">
        <v>1</v>
      </c>
      <c r="AP23" s="24">
        <v>0</v>
      </c>
      <c r="AQ23" s="25">
        <v>0</v>
      </c>
      <c r="AR23" s="24">
        <v>0</v>
      </c>
      <c r="AS23" s="24">
        <v>0</v>
      </c>
      <c r="AT23" s="25">
        <v>1</v>
      </c>
      <c r="AU23" s="24">
        <v>1</v>
      </c>
      <c r="AV23" s="24">
        <v>1</v>
      </c>
      <c r="AW23" s="24">
        <v>0</v>
      </c>
      <c r="AX23" s="25">
        <v>1</v>
      </c>
      <c r="AY23" s="25">
        <v>1</v>
      </c>
    </row>
    <row r="24" spans="1:51" x14ac:dyDescent="0.3">
      <c r="A24" s="1">
        <v>20</v>
      </c>
      <c r="B24" t="s">
        <v>252</v>
      </c>
      <c r="C24" s="25">
        <v>1</v>
      </c>
      <c r="D24" s="24">
        <v>0</v>
      </c>
      <c r="E24" s="24">
        <v>0</v>
      </c>
      <c r="F24" s="24">
        <v>0</v>
      </c>
      <c r="G24" s="25">
        <v>0</v>
      </c>
      <c r="H24" s="25">
        <v>0</v>
      </c>
      <c r="I24" s="1">
        <v>0</v>
      </c>
      <c r="J24" s="25">
        <v>0</v>
      </c>
      <c r="K24" s="25">
        <v>1</v>
      </c>
      <c r="L24" s="25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5">
        <v>0</v>
      </c>
      <c r="T24" s="25">
        <v>0</v>
      </c>
      <c r="U24" s="24">
        <v>0</v>
      </c>
      <c r="V24" s="24">
        <v>0</v>
      </c>
      <c r="W24" s="25">
        <v>1</v>
      </c>
      <c r="X24" s="24">
        <v>0</v>
      </c>
      <c r="Y24" s="24">
        <v>0</v>
      </c>
      <c r="Z24" s="25">
        <v>0</v>
      </c>
      <c r="AA24" s="25">
        <v>0</v>
      </c>
      <c r="AB24" s="24">
        <v>0</v>
      </c>
      <c r="AC24" s="25">
        <v>0</v>
      </c>
      <c r="AD24" s="24">
        <v>1</v>
      </c>
      <c r="AE24" s="25">
        <v>0</v>
      </c>
      <c r="AF24" s="24">
        <v>1</v>
      </c>
      <c r="AG24" s="24">
        <v>0</v>
      </c>
      <c r="AH24" s="25">
        <v>1</v>
      </c>
      <c r="AI24" s="24">
        <v>0</v>
      </c>
      <c r="AJ24" s="25">
        <v>0</v>
      </c>
      <c r="AK24" s="24">
        <v>0</v>
      </c>
      <c r="AL24" s="24">
        <v>1</v>
      </c>
      <c r="AM24" s="24">
        <v>1</v>
      </c>
      <c r="AN24" s="24">
        <v>1</v>
      </c>
      <c r="AO24" s="24">
        <v>0</v>
      </c>
      <c r="AP24" s="24">
        <v>0</v>
      </c>
      <c r="AQ24" s="25">
        <v>0</v>
      </c>
      <c r="AR24" s="24">
        <v>0</v>
      </c>
      <c r="AS24" s="24">
        <v>0</v>
      </c>
      <c r="AT24" s="25">
        <v>0</v>
      </c>
      <c r="AU24" s="24">
        <v>1</v>
      </c>
      <c r="AV24" s="24">
        <v>0</v>
      </c>
      <c r="AW24" s="24">
        <v>0</v>
      </c>
      <c r="AX24" s="25">
        <v>0</v>
      </c>
      <c r="AY24" s="25">
        <v>0</v>
      </c>
    </row>
    <row r="25" spans="1:51" x14ac:dyDescent="0.3">
      <c r="A25" s="1">
        <v>21</v>
      </c>
      <c r="B25" t="s">
        <v>253</v>
      </c>
      <c r="C25" s="25">
        <v>1</v>
      </c>
      <c r="D25" s="24">
        <v>0</v>
      </c>
      <c r="E25" s="24">
        <v>0</v>
      </c>
      <c r="F25" s="24">
        <v>0</v>
      </c>
      <c r="G25" s="25">
        <v>0</v>
      </c>
      <c r="H25" s="25">
        <v>0</v>
      </c>
      <c r="I25" s="1">
        <v>0</v>
      </c>
      <c r="J25" s="25">
        <v>0</v>
      </c>
      <c r="K25" s="25">
        <v>0</v>
      </c>
      <c r="L25" s="25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5">
        <v>0</v>
      </c>
      <c r="T25" s="25">
        <v>0</v>
      </c>
      <c r="U25" s="24">
        <v>0</v>
      </c>
      <c r="V25" s="24">
        <v>0</v>
      </c>
      <c r="W25" s="25">
        <v>1</v>
      </c>
      <c r="X25" s="24">
        <v>0</v>
      </c>
      <c r="Y25" s="24">
        <v>0</v>
      </c>
      <c r="Z25" s="25">
        <v>1</v>
      </c>
      <c r="AA25" s="25">
        <v>0</v>
      </c>
      <c r="AB25" s="24">
        <v>0</v>
      </c>
      <c r="AC25" s="25">
        <v>0</v>
      </c>
      <c r="AD25" s="24">
        <v>1</v>
      </c>
      <c r="AE25" s="25">
        <v>0</v>
      </c>
      <c r="AF25" s="24">
        <v>1</v>
      </c>
      <c r="AG25" s="24">
        <v>0</v>
      </c>
      <c r="AH25" s="25">
        <v>0</v>
      </c>
      <c r="AI25" s="24">
        <v>0</v>
      </c>
      <c r="AJ25" s="25">
        <v>0</v>
      </c>
      <c r="AK25" s="24">
        <v>0</v>
      </c>
      <c r="AL25" s="24">
        <v>0</v>
      </c>
      <c r="AM25" s="24">
        <v>1</v>
      </c>
      <c r="AN25" s="24">
        <v>0</v>
      </c>
      <c r="AO25" s="24">
        <v>0</v>
      </c>
      <c r="AP25" s="24">
        <v>0</v>
      </c>
      <c r="AQ25" s="25">
        <v>0</v>
      </c>
      <c r="AR25" s="24">
        <v>0</v>
      </c>
      <c r="AS25" s="24">
        <v>0</v>
      </c>
      <c r="AT25" s="25">
        <v>0</v>
      </c>
      <c r="AU25" s="24">
        <v>0</v>
      </c>
      <c r="AV25" s="24">
        <v>0</v>
      </c>
      <c r="AW25" s="24">
        <v>0</v>
      </c>
      <c r="AX25" s="25">
        <v>0</v>
      </c>
      <c r="AY25" s="25">
        <v>0</v>
      </c>
    </row>
    <row r="26" spans="1:51" x14ac:dyDescent="0.3">
      <c r="A26" s="1">
        <v>22</v>
      </c>
      <c r="B26" t="s">
        <v>254</v>
      </c>
      <c r="C26" s="25">
        <v>1</v>
      </c>
      <c r="D26" s="24">
        <v>0</v>
      </c>
      <c r="E26" s="24">
        <v>1</v>
      </c>
      <c r="F26" s="24">
        <v>1</v>
      </c>
      <c r="G26" s="25">
        <v>1</v>
      </c>
      <c r="H26" s="25">
        <v>1</v>
      </c>
      <c r="I26" s="1">
        <v>0</v>
      </c>
      <c r="J26" s="25">
        <v>0</v>
      </c>
      <c r="K26" s="25">
        <v>1</v>
      </c>
      <c r="L26" s="25">
        <v>0</v>
      </c>
      <c r="M26" s="24">
        <v>1</v>
      </c>
      <c r="N26" s="24">
        <v>0</v>
      </c>
      <c r="O26" s="24">
        <v>0</v>
      </c>
      <c r="P26" s="24">
        <v>0</v>
      </c>
      <c r="Q26" s="24">
        <v>1</v>
      </c>
      <c r="R26" s="24">
        <v>0</v>
      </c>
      <c r="S26" s="25">
        <v>0</v>
      </c>
      <c r="T26" s="25">
        <v>1</v>
      </c>
      <c r="U26" s="24">
        <v>0</v>
      </c>
      <c r="V26" s="24">
        <v>0</v>
      </c>
      <c r="W26" s="25">
        <v>1</v>
      </c>
      <c r="X26" s="24">
        <v>1</v>
      </c>
      <c r="Y26" s="24">
        <v>1</v>
      </c>
      <c r="Z26" s="25">
        <v>0</v>
      </c>
      <c r="AA26" s="25">
        <v>0</v>
      </c>
      <c r="AB26" s="24">
        <v>1</v>
      </c>
      <c r="AC26" s="25">
        <v>0</v>
      </c>
      <c r="AD26" s="24">
        <v>1</v>
      </c>
      <c r="AE26" s="25">
        <v>1</v>
      </c>
      <c r="AF26" s="24">
        <v>0</v>
      </c>
      <c r="AG26" s="24">
        <v>0</v>
      </c>
      <c r="AH26" s="25">
        <v>1</v>
      </c>
      <c r="AI26" s="24">
        <v>0</v>
      </c>
      <c r="AJ26" s="25">
        <v>0</v>
      </c>
      <c r="AK26" s="24">
        <v>0</v>
      </c>
      <c r="AL26" s="24">
        <v>0</v>
      </c>
      <c r="AM26" s="24">
        <v>1</v>
      </c>
      <c r="AN26" s="24">
        <v>1</v>
      </c>
      <c r="AO26" s="24">
        <v>0</v>
      </c>
      <c r="AP26" s="24">
        <v>0</v>
      </c>
      <c r="AQ26" s="25">
        <v>0</v>
      </c>
      <c r="AR26" s="24">
        <v>0</v>
      </c>
      <c r="AS26" s="24">
        <v>0</v>
      </c>
      <c r="AT26" s="25">
        <v>0</v>
      </c>
      <c r="AU26" s="24">
        <v>0</v>
      </c>
      <c r="AV26" s="24">
        <v>1</v>
      </c>
      <c r="AW26" s="24">
        <v>0</v>
      </c>
      <c r="AX26" s="25">
        <v>0</v>
      </c>
      <c r="AY26" s="25">
        <v>0</v>
      </c>
    </row>
    <row r="27" spans="1:51" x14ac:dyDescent="0.3">
      <c r="A27" s="1">
        <v>23</v>
      </c>
      <c r="B27" t="s">
        <v>255</v>
      </c>
      <c r="C27" s="25">
        <v>0</v>
      </c>
      <c r="D27" s="24">
        <v>0</v>
      </c>
      <c r="E27" s="24">
        <v>0</v>
      </c>
      <c r="F27" s="24">
        <v>0</v>
      </c>
      <c r="G27" s="25">
        <v>0</v>
      </c>
      <c r="H27" s="25">
        <v>1</v>
      </c>
      <c r="I27" s="1">
        <v>0</v>
      </c>
      <c r="J27" s="25">
        <v>0</v>
      </c>
      <c r="K27" s="25">
        <v>1</v>
      </c>
      <c r="L27" s="25">
        <v>0</v>
      </c>
      <c r="M27" s="24">
        <v>1</v>
      </c>
      <c r="N27" s="24">
        <v>0</v>
      </c>
      <c r="O27" s="24">
        <v>1</v>
      </c>
      <c r="P27" s="24">
        <v>0</v>
      </c>
      <c r="Q27" s="24">
        <v>0</v>
      </c>
      <c r="R27" s="24">
        <v>0</v>
      </c>
      <c r="S27" s="25">
        <v>0</v>
      </c>
      <c r="T27" s="25">
        <v>0</v>
      </c>
      <c r="U27" s="24">
        <v>0</v>
      </c>
      <c r="V27" s="24">
        <v>0</v>
      </c>
      <c r="W27" s="25">
        <v>0</v>
      </c>
      <c r="X27" s="24">
        <v>0</v>
      </c>
      <c r="Y27" s="24">
        <v>0</v>
      </c>
      <c r="Z27" s="25">
        <v>0</v>
      </c>
      <c r="AA27" s="25">
        <v>0</v>
      </c>
      <c r="AB27" s="24">
        <v>0</v>
      </c>
      <c r="AC27" s="25">
        <v>0</v>
      </c>
      <c r="AD27" s="24">
        <v>0</v>
      </c>
      <c r="AE27" s="25">
        <v>0</v>
      </c>
      <c r="AF27" s="24">
        <v>0</v>
      </c>
      <c r="AG27" s="24">
        <v>0</v>
      </c>
      <c r="AH27" s="25">
        <v>0</v>
      </c>
      <c r="AI27" s="24">
        <v>0</v>
      </c>
      <c r="AJ27" s="25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5">
        <v>0</v>
      </c>
      <c r="AR27" s="24">
        <v>0</v>
      </c>
      <c r="AS27" s="24">
        <v>0</v>
      </c>
      <c r="AT27" s="25">
        <v>0</v>
      </c>
      <c r="AU27" s="24">
        <v>0</v>
      </c>
      <c r="AV27" s="24">
        <v>1</v>
      </c>
      <c r="AW27" s="24">
        <v>0</v>
      </c>
      <c r="AX27" s="25">
        <v>0</v>
      </c>
      <c r="AY27" s="25">
        <v>0</v>
      </c>
    </row>
    <row r="28" spans="1:51" x14ac:dyDescent="0.3">
      <c r="A28" s="1">
        <v>24</v>
      </c>
      <c r="B28" t="s">
        <v>266</v>
      </c>
      <c r="C28" s="25">
        <v>0</v>
      </c>
      <c r="D28" s="24">
        <v>1</v>
      </c>
      <c r="E28" s="24">
        <v>0</v>
      </c>
      <c r="F28" s="24">
        <v>0</v>
      </c>
      <c r="G28" s="25">
        <v>0</v>
      </c>
      <c r="H28" s="25">
        <v>0</v>
      </c>
      <c r="I28" s="1">
        <v>1</v>
      </c>
      <c r="J28" s="25">
        <v>1</v>
      </c>
      <c r="K28" s="25">
        <v>1</v>
      </c>
      <c r="L28" s="25">
        <v>1</v>
      </c>
      <c r="M28" s="24">
        <v>0</v>
      </c>
      <c r="N28" s="24">
        <v>0</v>
      </c>
      <c r="O28" s="24">
        <v>1</v>
      </c>
      <c r="P28" s="24">
        <v>1</v>
      </c>
      <c r="Q28" s="24">
        <v>0</v>
      </c>
      <c r="R28" s="24">
        <v>1</v>
      </c>
      <c r="S28" s="25">
        <v>1</v>
      </c>
      <c r="T28" s="25">
        <v>0</v>
      </c>
      <c r="U28" s="24">
        <v>1</v>
      </c>
      <c r="V28" s="24">
        <v>0</v>
      </c>
      <c r="W28" s="25">
        <v>1</v>
      </c>
      <c r="X28" s="24">
        <v>1</v>
      </c>
      <c r="Y28" s="24">
        <v>1</v>
      </c>
      <c r="Z28" s="25">
        <v>1</v>
      </c>
      <c r="AA28" s="25">
        <v>0</v>
      </c>
      <c r="AB28" s="24">
        <v>1</v>
      </c>
      <c r="AC28" s="25">
        <v>1</v>
      </c>
      <c r="AD28" s="24">
        <v>0</v>
      </c>
      <c r="AE28" s="25">
        <v>0</v>
      </c>
      <c r="AF28" s="24">
        <v>1</v>
      </c>
      <c r="AG28" s="24">
        <v>0</v>
      </c>
      <c r="AH28" s="25">
        <v>1</v>
      </c>
      <c r="AI28" s="24">
        <v>0</v>
      </c>
      <c r="AJ28" s="25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5">
        <v>0</v>
      </c>
      <c r="AR28" s="24">
        <v>0</v>
      </c>
      <c r="AS28" s="24">
        <v>0</v>
      </c>
      <c r="AT28" s="25">
        <v>1</v>
      </c>
      <c r="AU28" s="24">
        <v>1</v>
      </c>
      <c r="AV28" s="24">
        <v>1</v>
      </c>
      <c r="AW28" s="24">
        <v>0</v>
      </c>
      <c r="AX28" s="25">
        <v>1</v>
      </c>
      <c r="AY28" s="25">
        <v>1</v>
      </c>
    </row>
    <row r="29" spans="1:51" x14ac:dyDescent="0.3">
      <c r="A29" s="1">
        <v>25</v>
      </c>
      <c r="B29" t="s">
        <v>267</v>
      </c>
      <c r="C29" s="25">
        <v>1</v>
      </c>
      <c r="D29" s="24">
        <v>1</v>
      </c>
      <c r="E29" s="24">
        <v>0</v>
      </c>
      <c r="F29" s="24">
        <v>0</v>
      </c>
      <c r="G29" s="25">
        <v>0</v>
      </c>
      <c r="H29" s="25">
        <v>1</v>
      </c>
      <c r="I29" s="1">
        <v>0</v>
      </c>
      <c r="J29" s="25">
        <v>1</v>
      </c>
      <c r="K29" s="25">
        <v>1</v>
      </c>
      <c r="L29" s="25">
        <v>0</v>
      </c>
      <c r="M29" s="24">
        <v>0</v>
      </c>
      <c r="N29" s="24">
        <v>0</v>
      </c>
      <c r="O29" s="24">
        <v>1</v>
      </c>
      <c r="P29" s="24">
        <v>0</v>
      </c>
      <c r="Q29" s="24">
        <v>0</v>
      </c>
      <c r="R29" s="24">
        <v>0</v>
      </c>
      <c r="S29" s="25">
        <v>1</v>
      </c>
      <c r="T29" s="25">
        <v>0</v>
      </c>
      <c r="U29" s="24">
        <v>1</v>
      </c>
      <c r="V29" s="24">
        <v>0</v>
      </c>
      <c r="W29" s="25">
        <v>1</v>
      </c>
      <c r="X29" s="24">
        <v>0</v>
      </c>
      <c r="Y29" s="24">
        <v>1</v>
      </c>
      <c r="Z29" s="25">
        <v>0</v>
      </c>
      <c r="AA29" s="25">
        <v>0</v>
      </c>
      <c r="AB29" s="24">
        <v>1</v>
      </c>
      <c r="AC29" s="25">
        <v>0</v>
      </c>
      <c r="AD29" s="24">
        <v>0</v>
      </c>
      <c r="AE29" s="25">
        <v>0</v>
      </c>
      <c r="AF29" s="24">
        <v>1</v>
      </c>
      <c r="AG29" s="24">
        <v>1</v>
      </c>
      <c r="AH29" s="25">
        <v>1</v>
      </c>
      <c r="AI29" s="24">
        <v>0</v>
      </c>
      <c r="AJ29" s="25">
        <v>0</v>
      </c>
      <c r="AK29" s="24">
        <v>0</v>
      </c>
      <c r="AL29" s="24">
        <v>0</v>
      </c>
      <c r="AM29" s="24">
        <v>1</v>
      </c>
      <c r="AN29" s="24">
        <v>1</v>
      </c>
      <c r="AO29" s="24">
        <v>0</v>
      </c>
      <c r="AP29" s="24">
        <v>0</v>
      </c>
      <c r="AQ29" s="25">
        <v>0</v>
      </c>
      <c r="AR29" s="24">
        <v>0</v>
      </c>
      <c r="AS29" s="24">
        <v>0</v>
      </c>
      <c r="AT29" s="25">
        <v>1</v>
      </c>
      <c r="AU29" s="24">
        <v>1</v>
      </c>
      <c r="AV29" s="24">
        <v>0</v>
      </c>
      <c r="AW29" s="24">
        <v>0</v>
      </c>
      <c r="AX29" s="25">
        <v>1</v>
      </c>
      <c r="AY29" s="25">
        <v>1</v>
      </c>
    </row>
    <row r="30" spans="1:51" x14ac:dyDescent="0.3">
      <c r="A30" s="1">
        <v>26</v>
      </c>
      <c r="B30" t="s">
        <v>268</v>
      </c>
      <c r="C30" s="25">
        <v>0</v>
      </c>
      <c r="D30" s="24">
        <v>1</v>
      </c>
      <c r="E30" s="24">
        <v>0</v>
      </c>
      <c r="F30" s="24">
        <v>0</v>
      </c>
      <c r="G30" s="25">
        <v>0</v>
      </c>
      <c r="H30" s="25">
        <v>0</v>
      </c>
      <c r="I30" s="1">
        <v>0</v>
      </c>
      <c r="J30" s="25">
        <v>1</v>
      </c>
      <c r="K30" s="25">
        <v>1</v>
      </c>
      <c r="L30" s="25">
        <v>0</v>
      </c>
      <c r="M30" s="24">
        <v>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5">
        <v>0</v>
      </c>
      <c r="T30" s="25">
        <v>1</v>
      </c>
      <c r="U30" s="24">
        <v>1</v>
      </c>
      <c r="V30" s="24">
        <v>0</v>
      </c>
      <c r="W30" s="25">
        <v>0</v>
      </c>
      <c r="X30" s="24">
        <v>0</v>
      </c>
      <c r="Y30" s="24">
        <v>0</v>
      </c>
      <c r="Z30" s="25">
        <v>0</v>
      </c>
      <c r="AA30" s="25">
        <v>0</v>
      </c>
      <c r="AB30" s="24">
        <v>0</v>
      </c>
      <c r="AC30" s="25">
        <v>0</v>
      </c>
      <c r="AD30" s="24">
        <v>0</v>
      </c>
      <c r="AE30" s="25">
        <v>0</v>
      </c>
      <c r="AF30" s="24">
        <v>0</v>
      </c>
      <c r="AG30" s="24">
        <v>0</v>
      </c>
      <c r="AH30" s="25">
        <v>1</v>
      </c>
      <c r="AI30" s="24">
        <v>0</v>
      </c>
      <c r="AJ30" s="25">
        <v>0</v>
      </c>
      <c r="AK30" s="24">
        <v>0</v>
      </c>
      <c r="AL30" s="24">
        <v>0</v>
      </c>
      <c r="AM30" s="24">
        <v>0</v>
      </c>
      <c r="AN30" s="24">
        <v>1</v>
      </c>
      <c r="AO30" s="24">
        <v>0</v>
      </c>
      <c r="AP30" s="24">
        <v>0</v>
      </c>
      <c r="AQ30" s="25">
        <v>0</v>
      </c>
      <c r="AR30" s="24">
        <v>0</v>
      </c>
      <c r="AS30" s="24">
        <v>0</v>
      </c>
      <c r="AT30" s="25">
        <v>0</v>
      </c>
      <c r="AU30" s="24">
        <v>1</v>
      </c>
      <c r="AV30" s="24">
        <v>0</v>
      </c>
      <c r="AW30" s="24">
        <v>0</v>
      </c>
      <c r="AX30" s="25">
        <v>1</v>
      </c>
      <c r="AY30" s="25">
        <v>0</v>
      </c>
    </row>
    <row r="31" spans="1:51" x14ac:dyDescent="0.3">
      <c r="A31" s="1">
        <v>27</v>
      </c>
      <c r="B31" t="s">
        <v>256</v>
      </c>
      <c r="C31" s="25">
        <v>1</v>
      </c>
      <c r="D31" s="24">
        <v>0</v>
      </c>
      <c r="E31" s="24">
        <v>0</v>
      </c>
      <c r="F31" s="24">
        <v>0</v>
      </c>
      <c r="G31" s="25">
        <v>0</v>
      </c>
      <c r="H31" s="25">
        <v>1</v>
      </c>
      <c r="I31" s="1">
        <v>0</v>
      </c>
      <c r="J31" s="25">
        <v>1</v>
      </c>
      <c r="K31" s="25">
        <v>0</v>
      </c>
      <c r="L31" s="25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5">
        <v>0</v>
      </c>
      <c r="T31" s="25">
        <v>0</v>
      </c>
      <c r="U31" s="24">
        <v>0</v>
      </c>
      <c r="V31" s="24">
        <v>0</v>
      </c>
      <c r="W31" s="25">
        <v>0</v>
      </c>
      <c r="X31" s="24">
        <v>0</v>
      </c>
      <c r="Y31" s="24">
        <v>0</v>
      </c>
      <c r="Z31" s="25">
        <v>0</v>
      </c>
      <c r="AA31" s="25">
        <v>0</v>
      </c>
      <c r="AB31" s="24">
        <v>0</v>
      </c>
      <c r="AC31" s="25">
        <v>0</v>
      </c>
      <c r="AD31" s="24">
        <v>0</v>
      </c>
      <c r="AE31" s="25">
        <v>0</v>
      </c>
      <c r="AF31" s="24">
        <v>0</v>
      </c>
      <c r="AG31" s="24">
        <v>0</v>
      </c>
      <c r="AH31" s="25">
        <v>0</v>
      </c>
      <c r="AI31" s="24">
        <v>0</v>
      </c>
      <c r="AJ31" s="25">
        <v>0</v>
      </c>
      <c r="AK31" s="24">
        <v>0</v>
      </c>
      <c r="AL31" s="24">
        <v>0</v>
      </c>
      <c r="AM31" s="24">
        <v>0</v>
      </c>
      <c r="AN31" s="24">
        <v>1</v>
      </c>
      <c r="AO31" s="24">
        <v>0</v>
      </c>
      <c r="AP31" s="24">
        <v>0</v>
      </c>
      <c r="AQ31" s="25">
        <v>0</v>
      </c>
      <c r="AR31" s="24">
        <v>0</v>
      </c>
      <c r="AS31" s="24">
        <v>0</v>
      </c>
      <c r="AT31" s="25">
        <v>0</v>
      </c>
      <c r="AU31" s="24">
        <v>0</v>
      </c>
      <c r="AV31" s="24">
        <v>0</v>
      </c>
      <c r="AW31" s="24">
        <v>0</v>
      </c>
      <c r="AX31" s="25">
        <v>0</v>
      </c>
      <c r="AY31" s="25">
        <v>0</v>
      </c>
    </row>
    <row r="32" spans="1:51" x14ac:dyDescent="0.3">
      <c r="A32" s="1">
        <v>28</v>
      </c>
      <c r="B32" t="s">
        <v>257</v>
      </c>
      <c r="C32" s="25">
        <v>1</v>
      </c>
      <c r="D32" s="24">
        <v>0</v>
      </c>
      <c r="E32" s="24">
        <v>0</v>
      </c>
      <c r="F32" s="24">
        <v>0</v>
      </c>
      <c r="G32" s="25">
        <v>0</v>
      </c>
      <c r="H32" s="25">
        <v>1</v>
      </c>
      <c r="I32" s="1">
        <v>0</v>
      </c>
      <c r="J32" s="25">
        <v>0</v>
      </c>
      <c r="K32" s="25">
        <v>0</v>
      </c>
      <c r="L32" s="25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5">
        <v>0</v>
      </c>
      <c r="T32" s="25">
        <v>0</v>
      </c>
      <c r="U32" s="24">
        <v>0</v>
      </c>
      <c r="V32" s="24">
        <v>0</v>
      </c>
      <c r="W32" s="25">
        <v>0</v>
      </c>
      <c r="X32" s="24">
        <v>0</v>
      </c>
      <c r="Y32" s="24">
        <v>0</v>
      </c>
      <c r="Z32" s="25">
        <v>0</v>
      </c>
      <c r="AA32" s="25">
        <v>0</v>
      </c>
      <c r="AB32" s="24">
        <v>1</v>
      </c>
      <c r="AC32" s="25">
        <v>0</v>
      </c>
      <c r="AD32" s="24">
        <v>0</v>
      </c>
      <c r="AE32" s="25">
        <v>0</v>
      </c>
      <c r="AF32" s="24">
        <v>0</v>
      </c>
      <c r="AG32" s="24">
        <v>0</v>
      </c>
      <c r="AH32" s="25">
        <v>0</v>
      </c>
      <c r="AI32" s="24">
        <v>0</v>
      </c>
      <c r="AJ32" s="25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5">
        <v>0</v>
      </c>
      <c r="AR32" s="24">
        <v>0</v>
      </c>
      <c r="AS32" s="24">
        <v>0</v>
      </c>
      <c r="AT32" s="25">
        <v>1</v>
      </c>
      <c r="AU32" s="24">
        <v>0</v>
      </c>
      <c r="AV32" s="24">
        <v>0</v>
      </c>
      <c r="AW32" s="24">
        <v>0</v>
      </c>
      <c r="AX32" s="25">
        <v>0</v>
      </c>
      <c r="AY32" s="25">
        <v>0</v>
      </c>
    </row>
    <row r="33" spans="1:51" x14ac:dyDescent="0.3">
      <c r="A33" s="1">
        <v>29</v>
      </c>
      <c r="B33" t="s">
        <v>258</v>
      </c>
      <c r="C33" s="25">
        <v>1</v>
      </c>
      <c r="D33" s="24">
        <v>0</v>
      </c>
      <c r="E33" s="24">
        <v>0</v>
      </c>
      <c r="F33" s="24">
        <v>0</v>
      </c>
      <c r="G33" s="25">
        <v>0</v>
      </c>
      <c r="H33" s="25">
        <v>0</v>
      </c>
      <c r="I33" s="1">
        <v>0</v>
      </c>
      <c r="J33" s="25">
        <v>0</v>
      </c>
      <c r="K33" s="25">
        <v>0</v>
      </c>
      <c r="L33" s="25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5">
        <v>0</v>
      </c>
      <c r="T33" s="25">
        <v>0</v>
      </c>
      <c r="U33" s="24">
        <v>0</v>
      </c>
      <c r="V33" s="24">
        <v>0</v>
      </c>
      <c r="W33" s="25">
        <v>0</v>
      </c>
      <c r="X33" s="24">
        <v>0</v>
      </c>
      <c r="Y33" s="24">
        <v>0</v>
      </c>
      <c r="Z33" s="25">
        <v>0</v>
      </c>
      <c r="AA33" s="25">
        <v>0</v>
      </c>
      <c r="AB33" s="24">
        <v>0</v>
      </c>
      <c r="AC33" s="25">
        <v>0</v>
      </c>
      <c r="AD33" s="24">
        <v>0</v>
      </c>
      <c r="AE33" s="25">
        <v>0</v>
      </c>
      <c r="AF33" s="24">
        <v>0</v>
      </c>
      <c r="AG33" s="24">
        <v>0</v>
      </c>
      <c r="AH33" s="25">
        <v>0</v>
      </c>
      <c r="AI33" s="24">
        <v>0</v>
      </c>
      <c r="AJ33" s="25">
        <v>0</v>
      </c>
      <c r="AK33" s="24">
        <v>0</v>
      </c>
      <c r="AL33" s="24">
        <v>0</v>
      </c>
      <c r="AM33" s="24">
        <v>1</v>
      </c>
      <c r="AN33" s="24">
        <v>0</v>
      </c>
      <c r="AO33" s="24">
        <v>0</v>
      </c>
      <c r="AP33" s="24">
        <v>0</v>
      </c>
      <c r="AQ33" s="25">
        <v>0</v>
      </c>
      <c r="AR33" s="24">
        <v>0</v>
      </c>
      <c r="AS33" s="24">
        <v>0</v>
      </c>
      <c r="AT33" s="25">
        <v>0</v>
      </c>
      <c r="AU33" s="24">
        <v>1</v>
      </c>
      <c r="AV33" s="24">
        <v>0</v>
      </c>
      <c r="AW33" s="24">
        <v>0</v>
      </c>
      <c r="AX33" s="25">
        <v>0</v>
      </c>
      <c r="AY33" s="25">
        <v>0</v>
      </c>
    </row>
    <row r="34" spans="1:51" x14ac:dyDescent="0.3">
      <c r="A34" s="1">
        <v>30</v>
      </c>
      <c r="B34" t="s">
        <v>269</v>
      </c>
      <c r="C34" s="25">
        <v>0</v>
      </c>
      <c r="D34" s="24">
        <v>1</v>
      </c>
      <c r="E34" s="24">
        <v>0</v>
      </c>
      <c r="F34" s="24">
        <v>0</v>
      </c>
      <c r="G34" s="25">
        <v>0</v>
      </c>
      <c r="H34" s="25">
        <v>1</v>
      </c>
      <c r="I34" s="1">
        <v>0</v>
      </c>
      <c r="J34" s="25">
        <v>1</v>
      </c>
      <c r="K34" s="25">
        <v>1</v>
      </c>
      <c r="L34" s="25">
        <v>1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5">
        <v>0</v>
      </c>
      <c r="T34" s="25">
        <v>0</v>
      </c>
      <c r="U34" s="24">
        <v>1</v>
      </c>
      <c r="V34" s="24">
        <v>0</v>
      </c>
      <c r="W34" s="25">
        <v>0</v>
      </c>
      <c r="X34" s="24">
        <v>0</v>
      </c>
      <c r="Y34" s="24">
        <v>1</v>
      </c>
      <c r="Z34" s="25">
        <v>0</v>
      </c>
      <c r="AA34" s="25">
        <v>0</v>
      </c>
      <c r="AB34" s="24">
        <v>0</v>
      </c>
      <c r="AC34" s="25">
        <v>0</v>
      </c>
      <c r="AD34" s="24">
        <v>0</v>
      </c>
      <c r="AE34" s="25">
        <v>0</v>
      </c>
      <c r="AF34" s="24">
        <v>0</v>
      </c>
      <c r="AG34" s="24">
        <v>1</v>
      </c>
      <c r="AH34" s="25">
        <v>1</v>
      </c>
      <c r="AI34" s="24">
        <v>1</v>
      </c>
      <c r="AJ34" s="25">
        <v>0</v>
      </c>
      <c r="AK34" s="24">
        <v>0</v>
      </c>
      <c r="AL34" s="24">
        <v>0</v>
      </c>
      <c r="AM34" s="24">
        <v>1</v>
      </c>
      <c r="AN34" s="24">
        <v>0</v>
      </c>
      <c r="AO34" s="24">
        <v>0</v>
      </c>
      <c r="AP34" s="24">
        <v>0</v>
      </c>
      <c r="AQ34" s="25">
        <v>0</v>
      </c>
      <c r="AR34" s="24">
        <v>0</v>
      </c>
      <c r="AS34" s="24">
        <v>0</v>
      </c>
      <c r="AT34" s="25">
        <v>1</v>
      </c>
      <c r="AU34" s="24">
        <v>1</v>
      </c>
      <c r="AV34" s="24">
        <v>0</v>
      </c>
      <c r="AW34" s="24">
        <v>0</v>
      </c>
      <c r="AX34" s="25">
        <v>1</v>
      </c>
      <c r="AY34" s="25">
        <v>1</v>
      </c>
    </row>
    <row r="35" spans="1:51" x14ac:dyDescent="0.3">
      <c r="A35" s="1">
        <v>31</v>
      </c>
      <c r="B35" t="s">
        <v>270</v>
      </c>
      <c r="C35" s="25">
        <v>0</v>
      </c>
      <c r="D35" s="24">
        <v>1</v>
      </c>
      <c r="E35" s="24">
        <v>0</v>
      </c>
      <c r="F35" s="24">
        <v>1</v>
      </c>
      <c r="G35" s="25">
        <v>0</v>
      </c>
      <c r="H35" s="25">
        <v>0</v>
      </c>
      <c r="I35" s="1">
        <v>0</v>
      </c>
      <c r="J35" s="25">
        <v>1</v>
      </c>
      <c r="K35" s="25">
        <v>1</v>
      </c>
      <c r="L35" s="25">
        <v>0</v>
      </c>
      <c r="M35" s="24">
        <v>1</v>
      </c>
      <c r="N35" s="24">
        <v>0</v>
      </c>
      <c r="O35" s="24">
        <v>1</v>
      </c>
      <c r="P35" s="24">
        <v>0</v>
      </c>
      <c r="Q35" s="24">
        <v>0</v>
      </c>
      <c r="R35" s="24">
        <v>1</v>
      </c>
      <c r="S35" s="25">
        <v>1</v>
      </c>
      <c r="T35" s="25">
        <v>0</v>
      </c>
      <c r="U35" s="24">
        <v>0</v>
      </c>
      <c r="V35" s="24">
        <v>0</v>
      </c>
      <c r="W35" s="25">
        <v>1</v>
      </c>
      <c r="X35" s="24">
        <v>0</v>
      </c>
      <c r="Y35" s="24">
        <v>0</v>
      </c>
      <c r="Z35" s="25">
        <v>0</v>
      </c>
      <c r="AA35" s="25">
        <v>0</v>
      </c>
      <c r="AB35" s="24">
        <v>1</v>
      </c>
      <c r="AC35" s="25">
        <v>0</v>
      </c>
      <c r="AD35" s="24">
        <v>0</v>
      </c>
      <c r="AE35" s="25">
        <v>0</v>
      </c>
      <c r="AF35" s="24">
        <v>0</v>
      </c>
      <c r="AG35" s="24">
        <v>0</v>
      </c>
      <c r="AH35" s="25">
        <v>1</v>
      </c>
      <c r="AI35" s="24">
        <v>0</v>
      </c>
      <c r="AJ35" s="25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5">
        <v>0</v>
      </c>
      <c r="AR35" s="24">
        <v>0</v>
      </c>
      <c r="AS35" s="24">
        <v>0</v>
      </c>
      <c r="AT35" s="25">
        <v>1</v>
      </c>
      <c r="AU35" s="24">
        <v>0</v>
      </c>
      <c r="AV35" s="24">
        <v>0</v>
      </c>
      <c r="AW35" s="24">
        <v>0</v>
      </c>
      <c r="AX35" s="25">
        <v>1</v>
      </c>
      <c r="AY35" s="25">
        <v>1</v>
      </c>
    </row>
    <row r="36" spans="1:51" x14ac:dyDescent="0.3">
      <c r="A36" s="17">
        <v>32</v>
      </c>
      <c r="B36" t="s">
        <v>271</v>
      </c>
      <c r="C36" s="25">
        <v>0</v>
      </c>
      <c r="D36" s="24">
        <v>0</v>
      </c>
      <c r="E36" s="24">
        <v>1</v>
      </c>
      <c r="F36" s="24">
        <v>0</v>
      </c>
      <c r="G36" s="25">
        <v>0</v>
      </c>
      <c r="H36" s="25">
        <v>0</v>
      </c>
      <c r="I36" s="1">
        <v>0</v>
      </c>
      <c r="J36" s="25">
        <v>0</v>
      </c>
      <c r="K36" s="25">
        <v>1</v>
      </c>
      <c r="L36" s="25">
        <v>0</v>
      </c>
      <c r="M36" s="24">
        <v>0</v>
      </c>
      <c r="N36" s="24">
        <v>0</v>
      </c>
      <c r="O36" s="24">
        <v>1</v>
      </c>
      <c r="P36" s="24">
        <v>0</v>
      </c>
      <c r="Q36" s="24">
        <v>0</v>
      </c>
      <c r="R36" s="24">
        <v>1</v>
      </c>
      <c r="S36" s="25">
        <v>0</v>
      </c>
      <c r="T36" s="25">
        <v>0</v>
      </c>
      <c r="U36" s="24">
        <v>0</v>
      </c>
      <c r="V36" s="24">
        <v>0</v>
      </c>
      <c r="W36" s="25">
        <v>0</v>
      </c>
      <c r="X36" s="24">
        <v>0</v>
      </c>
      <c r="Y36" s="24">
        <v>0</v>
      </c>
      <c r="Z36" s="25">
        <v>0</v>
      </c>
      <c r="AA36" s="25">
        <v>0</v>
      </c>
      <c r="AB36" s="24">
        <v>0</v>
      </c>
      <c r="AC36" s="25">
        <v>0</v>
      </c>
      <c r="AD36" s="24">
        <v>0</v>
      </c>
      <c r="AE36" s="25">
        <v>0</v>
      </c>
      <c r="AF36" s="24">
        <v>0</v>
      </c>
      <c r="AG36" s="24">
        <v>0</v>
      </c>
      <c r="AH36" s="25">
        <v>0</v>
      </c>
      <c r="AI36" s="24">
        <v>0</v>
      </c>
      <c r="AJ36" s="25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5">
        <v>0</v>
      </c>
      <c r="AR36" s="24">
        <v>0</v>
      </c>
      <c r="AS36" s="24">
        <v>0</v>
      </c>
      <c r="AT36" s="25">
        <v>1</v>
      </c>
      <c r="AU36" s="24">
        <v>0</v>
      </c>
      <c r="AV36" s="24">
        <v>0</v>
      </c>
      <c r="AW36" s="24">
        <v>0</v>
      </c>
      <c r="AX36" s="25">
        <v>0</v>
      </c>
      <c r="AY36" s="25">
        <v>0</v>
      </c>
    </row>
    <row r="37" spans="1:51" x14ac:dyDescent="0.3">
      <c r="A37" s="17">
        <v>33</v>
      </c>
      <c r="B37" t="s">
        <v>272</v>
      </c>
      <c r="C37" s="25">
        <v>0</v>
      </c>
      <c r="D37" s="24">
        <v>1</v>
      </c>
      <c r="E37" s="24">
        <v>0</v>
      </c>
      <c r="F37" s="24">
        <v>0</v>
      </c>
      <c r="G37" s="25">
        <v>0</v>
      </c>
      <c r="H37" s="25">
        <v>0</v>
      </c>
      <c r="I37" s="1">
        <v>0</v>
      </c>
      <c r="J37" s="25">
        <v>0</v>
      </c>
      <c r="K37" s="25">
        <v>1</v>
      </c>
      <c r="L37" s="25">
        <v>0</v>
      </c>
      <c r="M37" s="24">
        <v>0</v>
      </c>
      <c r="N37" s="24">
        <v>1</v>
      </c>
      <c r="O37" s="24">
        <v>1</v>
      </c>
      <c r="P37" s="24">
        <v>0</v>
      </c>
      <c r="Q37" s="24">
        <v>0</v>
      </c>
      <c r="R37" s="24">
        <v>1</v>
      </c>
      <c r="S37" s="25">
        <v>0</v>
      </c>
      <c r="T37" s="25">
        <v>0</v>
      </c>
      <c r="U37" s="24">
        <v>0</v>
      </c>
      <c r="V37" s="24">
        <v>0</v>
      </c>
      <c r="W37" s="25">
        <v>1</v>
      </c>
      <c r="X37" s="24">
        <v>0</v>
      </c>
      <c r="Y37" s="24">
        <v>0</v>
      </c>
      <c r="Z37" s="25">
        <v>0</v>
      </c>
      <c r="AA37" s="25">
        <v>1</v>
      </c>
      <c r="AB37" s="24">
        <v>0</v>
      </c>
      <c r="AC37" s="25">
        <v>0</v>
      </c>
      <c r="AD37" s="24">
        <v>0</v>
      </c>
      <c r="AE37" s="25">
        <v>0</v>
      </c>
      <c r="AF37" s="24">
        <v>0</v>
      </c>
      <c r="AG37" s="24">
        <v>0</v>
      </c>
      <c r="AH37" s="25">
        <v>1</v>
      </c>
      <c r="AI37" s="24">
        <v>0</v>
      </c>
      <c r="AJ37" s="25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5">
        <v>0</v>
      </c>
      <c r="AR37" s="24">
        <v>0</v>
      </c>
      <c r="AS37" s="24">
        <v>0</v>
      </c>
      <c r="AT37" s="25">
        <v>1</v>
      </c>
      <c r="AU37" s="24">
        <v>0</v>
      </c>
      <c r="AV37" s="24">
        <v>0</v>
      </c>
      <c r="AW37" s="24">
        <v>0</v>
      </c>
      <c r="AX37" s="25">
        <v>1</v>
      </c>
      <c r="AY37" s="25">
        <v>1</v>
      </c>
    </row>
    <row r="38" spans="1:51" x14ac:dyDescent="0.3">
      <c r="A38" s="17">
        <v>34</v>
      </c>
      <c r="B38" s="15" t="s">
        <v>273</v>
      </c>
      <c r="C38" s="25">
        <v>0</v>
      </c>
      <c r="D38" s="24">
        <v>0</v>
      </c>
      <c r="E38" s="24">
        <v>0</v>
      </c>
      <c r="F38" s="24">
        <v>0</v>
      </c>
      <c r="G38" s="25">
        <v>0</v>
      </c>
      <c r="H38" s="25">
        <v>0</v>
      </c>
      <c r="I38" s="1">
        <v>0</v>
      </c>
      <c r="J38" s="25">
        <v>0</v>
      </c>
      <c r="K38" s="25">
        <v>0</v>
      </c>
      <c r="L38" s="25">
        <v>0</v>
      </c>
      <c r="M38" s="24">
        <v>0</v>
      </c>
      <c r="N38" s="24">
        <v>0</v>
      </c>
      <c r="O38" s="24">
        <v>1</v>
      </c>
      <c r="P38" s="24">
        <v>0</v>
      </c>
      <c r="Q38" s="24">
        <v>0</v>
      </c>
      <c r="R38" s="24">
        <v>0</v>
      </c>
      <c r="S38" s="25">
        <v>0</v>
      </c>
      <c r="T38" s="25">
        <v>0</v>
      </c>
      <c r="U38" s="24">
        <v>0</v>
      </c>
      <c r="V38" s="24">
        <v>0</v>
      </c>
      <c r="W38" s="25">
        <v>0</v>
      </c>
      <c r="X38" s="24">
        <v>0</v>
      </c>
      <c r="Y38" s="24">
        <v>0</v>
      </c>
      <c r="Z38" s="25">
        <v>0</v>
      </c>
      <c r="AA38" s="25">
        <v>0</v>
      </c>
      <c r="AB38" s="24">
        <v>0</v>
      </c>
      <c r="AC38" s="25">
        <v>0</v>
      </c>
      <c r="AD38" s="24">
        <v>0</v>
      </c>
      <c r="AE38" s="25">
        <v>0</v>
      </c>
      <c r="AF38" s="24">
        <v>0</v>
      </c>
      <c r="AG38" s="24">
        <v>0</v>
      </c>
      <c r="AH38" s="25">
        <v>0</v>
      </c>
      <c r="AI38" s="24">
        <v>0</v>
      </c>
      <c r="AJ38" s="25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5">
        <v>0</v>
      </c>
      <c r="AR38" s="24">
        <v>0</v>
      </c>
      <c r="AS38" s="24">
        <v>0</v>
      </c>
      <c r="AT38" s="25">
        <v>0</v>
      </c>
      <c r="AU38" s="24">
        <v>0</v>
      </c>
      <c r="AV38" s="24">
        <v>0</v>
      </c>
      <c r="AW38" s="24">
        <v>0</v>
      </c>
      <c r="AX38" s="25">
        <v>0</v>
      </c>
      <c r="AY38" s="25">
        <v>0</v>
      </c>
    </row>
    <row r="39" spans="1:51" x14ac:dyDescent="0.3">
      <c r="A39" s="17">
        <v>35</v>
      </c>
      <c r="B39" t="s">
        <v>259</v>
      </c>
      <c r="C39" s="25">
        <v>0</v>
      </c>
      <c r="D39" s="24">
        <v>0</v>
      </c>
      <c r="E39" s="24">
        <v>0</v>
      </c>
      <c r="F39" s="24">
        <v>0</v>
      </c>
      <c r="G39" s="25">
        <v>0</v>
      </c>
      <c r="H39" s="25">
        <v>0</v>
      </c>
      <c r="I39" s="1">
        <v>0</v>
      </c>
      <c r="J39" s="25">
        <v>0</v>
      </c>
      <c r="K39" s="25">
        <v>0</v>
      </c>
      <c r="L39" s="25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5">
        <v>0</v>
      </c>
      <c r="T39" s="25">
        <v>0</v>
      </c>
      <c r="U39" s="24">
        <v>0</v>
      </c>
      <c r="V39" s="24">
        <v>0</v>
      </c>
      <c r="W39" s="25">
        <v>0</v>
      </c>
      <c r="X39" s="24">
        <v>0</v>
      </c>
      <c r="Y39" s="24">
        <v>0</v>
      </c>
      <c r="Z39" s="25">
        <v>0</v>
      </c>
      <c r="AA39" s="25">
        <v>0</v>
      </c>
      <c r="AB39" s="24">
        <v>1</v>
      </c>
      <c r="AC39" s="25">
        <v>0</v>
      </c>
      <c r="AD39" s="24">
        <v>0</v>
      </c>
      <c r="AE39" s="25">
        <v>0</v>
      </c>
      <c r="AF39" s="24">
        <v>0</v>
      </c>
      <c r="AG39" s="24">
        <v>0</v>
      </c>
      <c r="AH39" s="25">
        <v>0</v>
      </c>
      <c r="AI39" s="24">
        <v>0</v>
      </c>
      <c r="AJ39" s="25">
        <v>0</v>
      </c>
      <c r="AK39" s="24">
        <v>1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5">
        <v>0</v>
      </c>
      <c r="AR39" s="24">
        <v>0</v>
      </c>
      <c r="AS39" s="24">
        <v>0</v>
      </c>
      <c r="AT39" s="25">
        <v>0</v>
      </c>
      <c r="AU39" s="24">
        <v>0</v>
      </c>
      <c r="AV39" s="24">
        <v>0</v>
      </c>
      <c r="AW39" s="24">
        <v>0</v>
      </c>
      <c r="AX39" s="25">
        <v>0</v>
      </c>
      <c r="AY39" s="25">
        <v>0</v>
      </c>
    </row>
    <row r="40" spans="1:51" x14ac:dyDescent="0.3">
      <c r="A40" s="17">
        <v>36</v>
      </c>
      <c r="B40" t="s">
        <v>260</v>
      </c>
      <c r="C40" s="25">
        <v>0</v>
      </c>
      <c r="D40" s="24">
        <v>0</v>
      </c>
      <c r="E40" s="24">
        <v>0</v>
      </c>
      <c r="F40" s="24">
        <v>0</v>
      </c>
      <c r="G40" s="25">
        <v>0</v>
      </c>
      <c r="H40" s="25">
        <v>0</v>
      </c>
      <c r="I40" s="1">
        <v>0</v>
      </c>
      <c r="J40" s="25">
        <v>0</v>
      </c>
      <c r="K40" s="25">
        <v>0</v>
      </c>
      <c r="L40" s="25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5">
        <v>0</v>
      </c>
      <c r="T40" s="25">
        <v>0</v>
      </c>
      <c r="U40" s="24">
        <v>0</v>
      </c>
      <c r="V40" s="24">
        <v>0</v>
      </c>
      <c r="W40" s="25">
        <v>0</v>
      </c>
      <c r="X40" s="24">
        <v>1</v>
      </c>
      <c r="Y40" s="24">
        <v>0</v>
      </c>
      <c r="Z40" s="25">
        <v>1</v>
      </c>
      <c r="AA40" s="25">
        <v>0</v>
      </c>
      <c r="AB40" s="24">
        <v>0</v>
      </c>
      <c r="AC40" s="25">
        <v>0</v>
      </c>
      <c r="AD40" s="24">
        <v>0</v>
      </c>
      <c r="AE40" s="25">
        <v>0</v>
      </c>
      <c r="AF40" s="24">
        <v>0</v>
      </c>
      <c r="AG40" s="24">
        <v>0</v>
      </c>
      <c r="AH40" s="25">
        <v>1</v>
      </c>
      <c r="AI40" s="24">
        <v>0</v>
      </c>
      <c r="AJ40" s="25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5">
        <v>0</v>
      </c>
      <c r="AR40" s="24">
        <v>0</v>
      </c>
      <c r="AS40" s="24">
        <v>0</v>
      </c>
      <c r="AT40" s="25">
        <v>0</v>
      </c>
      <c r="AU40" s="24">
        <v>0</v>
      </c>
      <c r="AV40" s="24">
        <v>0</v>
      </c>
      <c r="AW40" s="24">
        <v>0</v>
      </c>
      <c r="AX40" s="25">
        <v>0</v>
      </c>
      <c r="AY40" s="25">
        <v>0</v>
      </c>
    </row>
    <row r="41" spans="1:51" x14ac:dyDescent="0.3">
      <c r="A41" s="17">
        <v>37</v>
      </c>
      <c r="B41" t="s">
        <v>274</v>
      </c>
      <c r="C41" s="25">
        <v>0</v>
      </c>
      <c r="D41" s="24">
        <v>0</v>
      </c>
      <c r="E41" s="24">
        <v>0</v>
      </c>
      <c r="F41" s="24">
        <v>1</v>
      </c>
      <c r="G41" s="25">
        <v>0</v>
      </c>
      <c r="H41" s="25">
        <v>0</v>
      </c>
      <c r="I41" s="1">
        <v>0</v>
      </c>
      <c r="J41" s="25">
        <v>0</v>
      </c>
      <c r="K41" s="25">
        <v>0</v>
      </c>
      <c r="L41" s="25">
        <v>0</v>
      </c>
      <c r="M41" s="24">
        <v>1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5">
        <v>0</v>
      </c>
      <c r="T41" s="25">
        <v>1</v>
      </c>
      <c r="U41" s="24">
        <v>0</v>
      </c>
      <c r="V41" s="24">
        <v>0</v>
      </c>
      <c r="W41" s="25">
        <v>0</v>
      </c>
      <c r="X41" s="24">
        <v>0</v>
      </c>
      <c r="Y41" s="24">
        <v>0</v>
      </c>
      <c r="Z41" s="25">
        <v>0</v>
      </c>
      <c r="AA41" s="25">
        <v>0</v>
      </c>
      <c r="AB41" s="24">
        <v>0</v>
      </c>
      <c r="AC41" s="25">
        <v>0</v>
      </c>
      <c r="AD41" s="24">
        <v>0</v>
      </c>
      <c r="AE41" s="25">
        <v>0</v>
      </c>
      <c r="AF41" s="24">
        <v>0</v>
      </c>
      <c r="AG41" s="24">
        <v>1</v>
      </c>
      <c r="AH41" s="25">
        <v>1</v>
      </c>
      <c r="AI41" s="24">
        <v>0</v>
      </c>
      <c r="AJ41" s="25">
        <v>0</v>
      </c>
      <c r="AK41" s="24">
        <v>0</v>
      </c>
      <c r="AL41" s="24">
        <v>0</v>
      </c>
      <c r="AM41" s="24">
        <v>1</v>
      </c>
      <c r="AN41" s="24">
        <v>1</v>
      </c>
      <c r="AO41" s="24">
        <v>0</v>
      </c>
      <c r="AP41" s="24">
        <v>0</v>
      </c>
      <c r="AQ41" s="25">
        <v>0</v>
      </c>
      <c r="AR41" s="24">
        <v>0</v>
      </c>
      <c r="AS41" s="24">
        <v>0</v>
      </c>
      <c r="AT41" s="25">
        <v>0</v>
      </c>
      <c r="AU41" s="24">
        <v>0</v>
      </c>
      <c r="AV41" s="24">
        <v>0</v>
      </c>
      <c r="AW41" s="24">
        <v>0</v>
      </c>
      <c r="AX41" s="25">
        <v>0</v>
      </c>
      <c r="AY41" s="25">
        <v>0</v>
      </c>
    </row>
    <row r="42" spans="1:51" x14ac:dyDescent="0.3">
      <c r="A42" s="17">
        <v>38</v>
      </c>
      <c r="B42" t="s">
        <v>275</v>
      </c>
      <c r="C42" s="25">
        <v>0</v>
      </c>
      <c r="D42" s="24">
        <v>0</v>
      </c>
      <c r="E42" s="24">
        <v>0</v>
      </c>
      <c r="F42" s="24">
        <v>0</v>
      </c>
      <c r="G42" s="25">
        <v>0</v>
      </c>
      <c r="H42" s="25">
        <v>0</v>
      </c>
      <c r="I42" s="1">
        <v>0</v>
      </c>
      <c r="J42" s="25">
        <v>1</v>
      </c>
      <c r="K42" s="25">
        <v>1</v>
      </c>
      <c r="L42" s="25">
        <v>0</v>
      </c>
      <c r="M42" s="24">
        <v>0</v>
      </c>
      <c r="N42" s="24">
        <v>0</v>
      </c>
      <c r="O42" s="24">
        <v>1</v>
      </c>
      <c r="P42" s="24">
        <v>0</v>
      </c>
      <c r="Q42" s="24">
        <v>0</v>
      </c>
      <c r="R42" s="24">
        <v>0</v>
      </c>
      <c r="S42" s="25">
        <v>0</v>
      </c>
      <c r="T42" s="25">
        <v>0</v>
      </c>
      <c r="U42" s="24">
        <v>0</v>
      </c>
      <c r="V42" s="24">
        <v>0</v>
      </c>
      <c r="W42" s="25">
        <v>1</v>
      </c>
      <c r="X42" s="24">
        <v>0</v>
      </c>
      <c r="Y42" s="24">
        <v>0</v>
      </c>
      <c r="Z42" s="25">
        <v>0</v>
      </c>
      <c r="AA42" s="25">
        <v>0</v>
      </c>
      <c r="AB42" s="24">
        <v>0</v>
      </c>
      <c r="AC42" s="25">
        <v>0</v>
      </c>
      <c r="AD42" s="24">
        <v>0</v>
      </c>
      <c r="AE42" s="25">
        <v>0</v>
      </c>
      <c r="AF42" s="24">
        <v>0</v>
      </c>
      <c r="AG42" s="24">
        <v>0</v>
      </c>
      <c r="AH42" s="25">
        <v>1</v>
      </c>
      <c r="AI42" s="24">
        <v>0</v>
      </c>
      <c r="AJ42" s="25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5">
        <v>0</v>
      </c>
      <c r="AR42" s="24">
        <v>0</v>
      </c>
      <c r="AS42" s="24">
        <v>0</v>
      </c>
      <c r="AT42" s="25">
        <v>1</v>
      </c>
      <c r="AU42" s="24">
        <v>0</v>
      </c>
      <c r="AV42" s="24">
        <v>0</v>
      </c>
      <c r="AW42" s="24">
        <v>0</v>
      </c>
      <c r="AX42" s="25">
        <v>1</v>
      </c>
      <c r="AY42" s="25">
        <v>0</v>
      </c>
    </row>
    <row r="43" spans="1:51" x14ac:dyDescent="0.3">
      <c r="AP43" s="3"/>
    </row>
    <row r="44" spans="1:51" x14ac:dyDescent="0.3">
      <c r="AP44" s="3"/>
    </row>
    <row r="45" spans="1:51" x14ac:dyDescent="0.3">
      <c r="AP45" s="3"/>
    </row>
    <row r="46" spans="1:51" x14ac:dyDescent="0.3">
      <c r="AP46" s="3"/>
    </row>
    <row r="47" spans="1:51" x14ac:dyDescent="0.3">
      <c r="AP47" s="3"/>
    </row>
    <row r="48" spans="1:51" x14ac:dyDescent="0.3">
      <c r="AP48" s="3"/>
    </row>
    <row r="49" spans="42:42" x14ac:dyDescent="0.3">
      <c r="AP49" s="3"/>
    </row>
    <row r="50" spans="42:42" x14ac:dyDescent="0.3">
      <c r="AP50" s="3"/>
    </row>
    <row r="51" spans="42:42" x14ac:dyDescent="0.3">
      <c r="AP51" s="3"/>
    </row>
    <row r="52" spans="42:42" x14ac:dyDescent="0.3">
      <c r="AP52" s="3"/>
    </row>
    <row r="53" spans="42:42" x14ac:dyDescent="0.3">
      <c r="AP53" s="3"/>
    </row>
    <row r="54" spans="42:42" x14ac:dyDescent="0.3">
      <c r="AP54" s="3"/>
    </row>
    <row r="55" spans="42:42" x14ac:dyDescent="0.3">
      <c r="AP55" s="3"/>
    </row>
    <row r="56" spans="42:42" x14ac:dyDescent="0.3">
      <c r="AP56" s="3"/>
    </row>
    <row r="57" spans="42:42" x14ac:dyDescent="0.3">
      <c r="AP57" s="3"/>
    </row>
    <row r="58" spans="42:42" x14ac:dyDescent="0.3">
      <c r="AP58" s="3"/>
    </row>
    <row r="59" spans="42:42" x14ac:dyDescent="0.3">
      <c r="AP59" s="3"/>
    </row>
    <row r="60" spans="42:42" x14ac:dyDescent="0.3">
      <c r="AP60" s="3"/>
    </row>
    <row r="61" spans="42:42" x14ac:dyDescent="0.3">
      <c r="AP61" s="3"/>
    </row>
    <row r="62" spans="42:42" x14ac:dyDescent="0.3">
      <c r="AP62" s="3"/>
    </row>
    <row r="63" spans="42:42" x14ac:dyDescent="0.3">
      <c r="AP63" s="3"/>
    </row>
    <row r="64" spans="42:42" x14ac:dyDescent="0.3">
      <c r="AP64" s="3"/>
    </row>
    <row r="65" spans="42:42" x14ac:dyDescent="0.3">
      <c r="AP65" s="3"/>
    </row>
    <row r="66" spans="42:42" x14ac:dyDescent="0.3">
      <c r="AP66" s="3"/>
    </row>
    <row r="67" spans="42:42" x14ac:dyDescent="0.3">
      <c r="AP67" s="3"/>
    </row>
    <row r="68" spans="42:42" x14ac:dyDescent="0.3">
      <c r="AP68" s="3"/>
    </row>
    <row r="69" spans="42:42" x14ac:dyDescent="0.3">
      <c r="AP69" s="3"/>
    </row>
    <row r="70" spans="42:42" x14ac:dyDescent="0.3">
      <c r="AP70" s="3"/>
    </row>
    <row r="71" spans="42:42" x14ac:dyDescent="0.3">
      <c r="AP71" s="3"/>
    </row>
    <row r="72" spans="42:42" x14ac:dyDescent="0.3">
      <c r="AP72" s="3"/>
    </row>
  </sheetData>
  <conditionalFormatting sqref="C4:AY4">
    <cfRule type="duplicateValues" dxfId="1" priority="1"/>
  </conditionalFormatting>
  <conditionalFormatting sqref="A3:B3">
    <cfRule type="duplicateValues" dxfId="0" priority="1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Allocation</vt:lpstr>
      <vt:lpstr>RockMotifData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learmouth</dc:creator>
  <cp:lastModifiedBy>duncan learmouth</cp:lastModifiedBy>
  <cp:lastPrinted>2020-01-07T18:03:19Z</cp:lastPrinted>
  <dcterms:created xsi:type="dcterms:W3CDTF">2019-04-28T12:52:29Z</dcterms:created>
  <dcterms:modified xsi:type="dcterms:W3CDTF">2021-05-07T12:38:57Z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df961e735a164a46b844894b30f9f4ce</vt:lpwstr>
  </property>
</Properties>
</file>