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795" windowHeight="11820" activeTab="5"/>
  </bookViews>
  <sheets>
    <sheet name="FULL_ADS_RESULTS" sheetId="5" r:id="rId1"/>
    <sheet name="ICP_Results_ALL" sheetId="1" r:id="rId2"/>
    <sheet name="Cd_Results" sheetId="6" r:id="rId3"/>
    <sheet name="Na_Summary" sheetId="3" r:id="rId4"/>
    <sheet name="Na_Ratio_Summary" sheetId="2" r:id="rId5"/>
    <sheet name="Na_Ratio_Summary2" sheetId="4" r:id="rId6"/>
  </sheets>
  <calcPr calcId="145621"/>
</workbook>
</file>

<file path=xl/calcChain.xml><?xml version="1.0" encoding="utf-8"?>
<calcChain xmlns="http://schemas.openxmlformats.org/spreadsheetml/2006/main">
  <c r="T71" i="5" l="1"/>
  <c r="G88" i="6" l="1"/>
  <c r="G86" i="6"/>
  <c r="G85" i="6"/>
  <c r="G84" i="6"/>
  <c r="G87" i="6" s="1"/>
  <c r="G83" i="6"/>
  <c r="G82" i="6"/>
  <c r="G81" i="6"/>
  <c r="G80" i="6"/>
  <c r="N73" i="6"/>
  <c r="M73" i="6"/>
  <c r="M76" i="6" s="1"/>
  <c r="L73" i="6"/>
  <c r="K73" i="6"/>
  <c r="K76" i="6" s="1"/>
  <c r="J73" i="6"/>
  <c r="I73" i="6"/>
  <c r="I76" i="6" s="1"/>
  <c r="H73" i="6"/>
  <c r="G73" i="6"/>
  <c r="D73" i="6"/>
  <c r="D79" i="6" s="1"/>
  <c r="N72" i="6"/>
  <c r="M72" i="6"/>
  <c r="M75" i="6" s="1"/>
  <c r="L72" i="6"/>
  <c r="L75" i="6" s="1"/>
  <c r="K72" i="6"/>
  <c r="J72" i="6"/>
  <c r="I72" i="6"/>
  <c r="I75" i="6" s="1"/>
  <c r="H72" i="6"/>
  <c r="H75" i="6" s="1"/>
  <c r="G72" i="6"/>
  <c r="D72" i="6"/>
  <c r="D78" i="6" s="1"/>
  <c r="K75" i="6" s="1"/>
  <c r="N71" i="6"/>
  <c r="M71" i="6"/>
  <c r="M74" i="6" s="1"/>
  <c r="L71" i="6"/>
  <c r="K71" i="6"/>
  <c r="J71" i="6"/>
  <c r="I71" i="6"/>
  <c r="I74" i="6" s="1"/>
  <c r="H71" i="6"/>
  <c r="G71" i="6"/>
  <c r="D71" i="6"/>
  <c r="D77" i="6" s="1"/>
  <c r="N52" i="6"/>
  <c r="M52" i="6"/>
  <c r="L52" i="6"/>
  <c r="K52" i="6"/>
  <c r="J52" i="6"/>
  <c r="I52" i="6"/>
  <c r="H52" i="6"/>
  <c r="G52" i="6"/>
  <c r="D52" i="6"/>
  <c r="D58" i="6" s="1"/>
  <c r="N51" i="6"/>
  <c r="M51" i="6"/>
  <c r="M54" i="6" s="1"/>
  <c r="L51" i="6"/>
  <c r="K51" i="6"/>
  <c r="K54" i="6" s="1"/>
  <c r="J51" i="6"/>
  <c r="I51" i="6"/>
  <c r="I54" i="6" s="1"/>
  <c r="H51" i="6"/>
  <c r="G51" i="6"/>
  <c r="G54" i="6" s="1"/>
  <c r="D51" i="6"/>
  <c r="D57" i="6" s="1"/>
  <c r="N50" i="6"/>
  <c r="M50" i="6"/>
  <c r="L50" i="6"/>
  <c r="L53" i="6" s="1"/>
  <c r="K50" i="6"/>
  <c r="J50" i="6"/>
  <c r="I50" i="6"/>
  <c r="H50" i="6"/>
  <c r="H53" i="6" s="1"/>
  <c r="G50" i="6"/>
  <c r="D50" i="6"/>
  <c r="D56" i="6" s="1"/>
  <c r="D35" i="6"/>
  <c r="N32" i="6" s="1"/>
  <c r="K32" i="6"/>
  <c r="G32" i="6"/>
  <c r="N31" i="6"/>
  <c r="M31" i="6"/>
  <c r="L31" i="6"/>
  <c r="K31" i="6"/>
  <c r="J31" i="6"/>
  <c r="I31" i="6"/>
  <c r="H31" i="6"/>
  <c r="G31" i="6"/>
  <c r="D31" i="6"/>
  <c r="D37" i="6" s="1"/>
  <c r="N30" i="6"/>
  <c r="M30" i="6"/>
  <c r="L30" i="6"/>
  <c r="K30" i="6"/>
  <c r="J30" i="6"/>
  <c r="I30" i="6"/>
  <c r="H30" i="6"/>
  <c r="G30" i="6"/>
  <c r="D30" i="6"/>
  <c r="D36" i="6" s="1"/>
  <c r="N29" i="6"/>
  <c r="M29" i="6"/>
  <c r="M32" i="6" s="1"/>
  <c r="L29" i="6"/>
  <c r="L32" i="6" s="1"/>
  <c r="K29" i="6"/>
  <c r="J29" i="6"/>
  <c r="I29" i="6"/>
  <c r="I32" i="6" s="1"/>
  <c r="H29" i="6"/>
  <c r="H32" i="6" s="1"/>
  <c r="G29" i="6"/>
  <c r="D29" i="6"/>
  <c r="J13" i="6"/>
  <c r="J19" i="6" s="1"/>
  <c r="N10" i="6"/>
  <c r="N13" i="6" s="1"/>
  <c r="M10" i="6"/>
  <c r="M13" i="6" s="1"/>
  <c r="L10" i="6"/>
  <c r="K10" i="6"/>
  <c r="J10" i="6"/>
  <c r="I10" i="6"/>
  <c r="I13" i="6" s="1"/>
  <c r="H10" i="6"/>
  <c r="G10" i="6"/>
  <c r="G13" i="6" s="1"/>
  <c r="D10" i="6"/>
  <c r="D16" i="6" s="1"/>
  <c r="K13" i="6" s="1"/>
  <c r="N9" i="6"/>
  <c r="M9" i="6"/>
  <c r="L9" i="6"/>
  <c r="K9" i="6"/>
  <c r="J9" i="6"/>
  <c r="I9" i="6"/>
  <c r="H9" i="6"/>
  <c r="G9" i="6"/>
  <c r="D9" i="6"/>
  <c r="D15" i="6" s="1"/>
  <c r="N8" i="6"/>
  <c r="M8" i="6"/>
  <c r="L8" i="6"/>
  <c r="K8" i="6"/>
  <c r="J8" i="6"/>
  <c r="I8" i="6"/>
  <c r="H8" i="6"/>
  <c r="G8" i="6"/>
  <c r="D8" i="6"/>
  <c r="D14" i="6" s="1"/>
  <c r="J11" i="6" l="1"/>
  <c r="I11" i="6"/>
  <c r="N11" i="6"/>
  <c r="G11" i="6"/>
  <c r="K11" i="6"/>
  <c r="I12" i="6"/>
  <c r="H12" i="6"/>
  <c r="M12" i="6"/>
  <c r="J12" i="6"/>
  <c r="N12" i="6"/>
  <c r="I22" i="6"/>
  <c r="I25" i="6" s="1"/>
  <c r="I19" i="6"/>
  <c r="H11" i="6"/>
  <c r="K22" i="6"/>
  <c r="K25" i="6" s="1"/>
  <c r="K19" i="6"/>
  <c r="N22" i="6"/>
  <c r="N25" i="6" s="1"/>
  <c r="N19" i="6"/>
  <c r="M11" i="6"/>
  <c r="G22" i="6"/>
  <c r="G25" i="6" s="1"/>
  <c r="G19" i="6"/>
  <c r="M22" i="6"/>
  <c r="M25" i="6" s="1"/>
  <c r="M19" i="6"/>
  <c r="J22" i="6"/>
  <c r="J25" i="6" s="1"/>
  <c r="K33" i="6"/>
  <c r="M33" i="6"/>
  <c r="I33" i="6"/>
  <c r="J33" i="6"/>
  <c r="N33" i="6"/>
  <c r="I34" i="6"/>
  <c r="M34" i="6"/>
  <c r="G33" i="6"/>
  <c r="H62" i="6"/>
  <c r="H65" i="6" s="1"/>
  <c r="H59" i="6"/>
  <c r="G63" i="6"/>
  <c r="G66" i="6" s="1"/>
  <c r="G60" i="6"/>
  <c r="K63" i="6"/>
  <c r="K66" i="6" s="1"/>
  <c r="K60" i="6"/>
  <c r="J55" i="6"/>
  <c r="N55" i="6"/>
  <c r="I80" i="6"/>
  <c r="I83" i="6"/>
  <c r="I86" i="6" s="1"/>
  <c r="M83" i="6"/>
  <c r="M86" i="6" s="1"/>
  <c r="M80" i="6"/>
  <c r="H84" i="6"/>
  <c r="H87" i="6" s="1"/>
  <c r="H81" i="6"/>
  <c r="K82" i="6"/>
  <c r="K85" i="6"/>
  <c r="K88" i="6" s="1"/>
  <c r="K12" i="6"/>
  <c r="H38" i="6"/>
  <c r="H41" i="6"/>
  <c r="H44" i="6" s="1"/>
  <c r="G12" i="6"/>
  <c r="J34" i="6"/>
  <c r="N34" i="6"/>
  <c r="N41" i="6"/>
  <c r="N44" i="6" s="1"/>
  <c r="N38" i="6"/>
  <c r="G55" i="6"/>
  <c r="K55" i="6"/>
  <c r="N74" i="6"/>
  <c r="J74" i="6"/>
  <c r="L74" i="6"/>
  <c r="H74" i="6"/>
  <c r="I84" i="6"/>
  <c r="I87" i="6" s="1"/>
  <c r="I81" i="6"/>
  <c r="M84" i="6"/>
  <c r="M87" i="6" s="1"/>
  <c r="M81" i="6"/>
  <c r="I41" i="6"/>
  <c r="I44" i="6" s="1"/>
  <c r="I38" i="6"/>
  <c r="M38" i="6"/>
  <c r="M41" i="6"/>
  <c r="M44" i="6" s="1"/>
  <c r="H33" i="6"/>
  <c r="L33" i="6"/>
  <c r="G34" i="6"/>
  <c r="K34" i="6"/>
  <c r="G41" i="6"/>
  <c r="G44" i="6" s="1"/>
  <c r="G38" i="6"/>
  <c r="N53" i="6"/>
  <c r="J53" i="6"/>
  <c r="M53" i="6"/>
  <c r="I53" i="6"/>
  <c r="I63" i="6"/>
  <c r="I66" i="6" s="1"/>
  <c r="I60" i="6"/>
  <c r="M60" i="6"/>
  <c r="M63" i="6"/>
  <c r="M66" i="6" s="1"/>
  <c r="H55" i="6"/>
  <c r="L55" i="6"/>
  <c r="K74" i="6"/>
  <c r="K84" i="6"/>
  <c r="K87" i="6" s="1"/>
  <c r="K81" i="6"/>
  <c r="J75" i="6"/>
  <c r="N75" i="6"/>
  <c r="I85" i="6"/>
  <c r="I88" i="6" s="1"/>
  <c r="I82" i="6"/>
  <c r="M85" i="6"/>
  <c r="M88" i="6" s="1"/>
  <c r="M82" i="6"/>
  <c r="H13" i="6"/>
  <c r="H34" i="6"/>
  <c r="L34" i="6"/>
  <c r="K41" i="6"/>
  <c r="K44" i="6" s="1"/>
  <c r="K38" i="6"/>
  <c r="G53" i="6"/>
  <c r="K53" i="6"/>
  <c r="N54" i="6"/>
  <c r="J54" i="6"/>
  <c r="L54" i="6"/>
  <c r="H54" i="6"/>
  <c r="I55" i="6"/>
  <c r="M55" i="6"/>
  <c r="L76" i="6"/>
  <c r="H76" i="6"/>
  <c r="N76" i="6"/>
  <c r="J76" i="6"/>
  <c r="J32" i="6"/>
  <c r="H4" i="5"/>
  <c r="O37" i="5"/>
  <c r="S162" i="5"/>
  <c r="O162" i="5"/>
  <c r="R162" i="5" s="1"/>
  <c r="T162" i="5" s="1"/>
  <c r="K162" i="5"/>
  <c r="J162" i="5"/>
  <c r="N162" i="5" s="1"/>
  <c r="Q162" i="5" s="1"/>
  <c r="I162" i="5"/>
  <c r="M162" i="5" s="1"/>
  <c r="P162" i="5" s="1"/>
  <c r="S161" i="5"/>
  <c r="I161" i="5"/>
  <c r="J161" i="5" s="1"/>
  <c r="N161" i="5" s="1"/>
  <c r="Q161" i="5" s="1"/>
  <c r="S160" i="5"/>
  <c r="M160" i="5"/>
  <c r="P160" i="5" s="1"/>
  <c r="I160" i="5"/>
  <c r="K160" i="5" s="1"/>
  <c r="O160" i="5" s="1"/>
  <c r="R160" i="5" s="1"/>
  <c r="T160" i="5" s="1"/>
  <c r="S159" i="5"/>
  <c r="P159" i="5"/>
  <c r="M159" i="5"/>
  <c r="K159" i="5"/>
  <c r="O159" i="5" s="1"/>
  <c r="R159" i="5" s="1"/>
  <c r="T159" i="5" s="1"/>
  <c r="J159" i="5"/>
  <c r="N159" i="5" s="1"/>
  <c r="Q159" i="5" s="1"/>
  <c r="I159" i="5"/>
  <c r="M158" i="5"/>
  <c r="P158" i="5" s="1"/>
  <c r="I158" i="5"/>
  <c r="K158" i="5" s="1"/>
  <c r="O158" i="5" s="1"/>
  <c r="R158" i="5" s="1"/>
  <c r="I157" i="5"/>
  <c r="J157" i="5" s="1"/>
  <c r="N157" i="5" s="1"/>
  <c r="Q157" i="5" s="1"/>
  <c r="O156" i="5"/>
  <c r="R156" i="5" s="1"/>
  <c r="K156" i="5"/>
  <c r="J156" i="5"/>
  <c r="N156" i="5" s="1"/>
  <c r="Q156" i="5" s="1"/>
  <c r="I156" i="5"/>
  <c r="M156" i="5" s="1"/>
  <c r="P156" i="5" s="1"/>
  <c r="P155" i="5"/>
  <c r="M155" i="5"/>
  <c r="K155" i="5"/>
  <c r="O155" i="5" s="1"/>
  <c r="R155" i="5" s="1"/>
  <c r="J155" i="5"/>
  <c r="N155" i="5" s="1"/>
  <c r="Q155" i="5" s="1"/>
  <c r="I155" i="5"/>
  <c r="M154" i="5"/>
  <c r="P154" i="5" s="1"/>
  <c r="I154" i="5"/>
  <c r="K154" i="5" s="1"/>
  <c r="O154" i="5" s="1"/>
  <c r="R154" i="5" s="1"/>
  <c r="I153" i="5"/>
  <c r="J153" i="5" s="1"/>
  <c r="N153" i="5" s="1"/>
  <c r="Q153" i="5" s="1"/>
  <c r="O152" i="5"/>
  <c r="R152" i="5" s="1"/>
  <c r="K152" i="5"/>
  <c r="J152" i="5"/>
  <c r="N152" i="5" s="1"/>
  <c r="Q152" i="5" s="1"/>
  <c r="I152" i="5"/>
  <c r="M152" i="5" s="1"/>
  <c r="P152" i="5" s="1"/>
  <c r="P151" i="5"/>
  <c r="M151" i="5"/>
  <c r="K151" i="5"/>
  <c r="O151" i="5" s="1"/>
  <c r="R151" i="5" s="1"/>
  <c r="J151" i="5"/>
  <c r="N151" i="5" s="1"/>
  <c r="Q151" i="5" s="1"/>
  <c r="I151" i="5"/>
  <c r="M150" i="5"/>
  <c r="P150" i="5" s="1"/>
  <c r="I150" i="5"/>
  <c r="K150" i="5" s="1"/>
  <c r="O150" i="5" s="1"/>
  <c r="R150" i="5" s="1"/>
  <c r="I149" i="5"/>
  <c r="O148" i="5"/>
  <c r="R148" i="5" s="1"/>
  <c r="K148" i="5"/>
  <c r="J148" i="5"/>
  <c r="N148" i="5" s="1"/>
  <c r="Q148" i="5" s="1"/>
  <c r="I148" i="5"/>
  <c r="M148" i="5" s="1"/>
  <c r="P148" i="5" s="1"/>
  <c r="P147" i="5"/>
  <c r="M147" i="5"/>
  <c r="K147" i="5"/>
  <c r="O147" i="5" s="1"/>
  <c r="R147" i="5" s="1"/>
  <c r="J147" i="5"/>
  <c r="N147" i="5" s="1"/>
  <c r="Q147" i="5" s="1"/>
  <c r="I147" i="5"/>
  <c r="I146" i="5"/>
  <c r="I145" i="5"/>
  <c r="S144" i="5"/>
  <c r="I144" i="5"/>
  <c r="M144" i="5" s="1"/>
  <c r="P144" i="5" s="1"/>
  <c r="S143" i="5"/>
  <c r="M143" i="5"/>
  <c r="P143" i="5" s="1"/>
  <c r="K143" i="5"/>
  <c r="O143" i="5" s="1"/>
  <c r="R143" i="5" s="1"/>
  <c r="T143" i="5" s="1"/>
  <c r="J143" i="5"/>
  <c r="N143" i="5" s="1"/>
  <c r="Q143" i="5" s="1"/>
  <c r="I143" i="5"/>
  <c r="S142" i="5"/>
  <c r="K142" i="5"/>
  <c r="O142" i="5" s="1"/>
  <c r="R142" i="5" s="1"/>
  <c r="T142" i="5" s="1"/>
  <c r="J142" i="5"/>
  <c r="N142" i="5" s="1"/>
  <c r="Q142" i="5" s="1"/>
  <c r="I142" i="5"/>
  <c r="M142" i="5" s="1"/>
  <c r="P142" i="5" s="1"/>
  <c r="S141" i="5"/>
  <c r="I141" i="5"/>
  <c r="K140" i="5"/>
  <c r="O140" i="5" s="1"/>
  <c r="R140" i="5" s="1"/>
  <c r="J140" i="5"/>
  <c r="N140" i="5" s="1"/>
  <c r="Q140" i="5" s="1"/>
  <c r="I140" i="5"/>
  <c r="M140" i="5" s="1"/>
  <c r="P140" i="5" s="1"/>
  <c r="M139" i="5"/>
  <c r="P139" i="5" s="1"/>
  <c r="K139" i="5"/>
  <c r="O139" i="5" s="1"/>
  <c r="R139" i="5" s="1"/>
  <c r="J139" i="5"/>
  <c r="N139" i="5" s="1"/>
  <c r="Q139" i="5" s="1"/>
  <c r="I139" i="5"/>
  <c r="I138" i="5"/>
  <c r="I137" i="5"/>
  <c r="K136" i="5"/>
  <c r="O136" i="5" s="1"/>
  <c r="R136" i="5" s="1"/>
  <c r="J136" i="5"/>
  <c r="N136" i="5" s="1"/>
  <c r="Q136" i="5" s="1"/>
  <c r="I136" i="5"/>
  <c r="M136" i="5" s="1"/>
  <c r="P136" i="5" s="1"/>
  <c r="M135" i="5"/>
  <c r="P135" i="5" s="1"/>
  <c r="K135" i="5"/>
  <c r="O135" i="5" s="1"/>
  <c r="R135" i="5" s="1"/>
  <c r="J135" i="5"/>
  <c r="N135" i="5" s="1"/>
  <c r="Q135" i="5" s="1"/>
  <c r="I135" i="5"/>
  <c r="I134" i="5"/>
  <c r="J133" i="5"/>
  <c r="N133" i="5" s="1"/>
  <c r="Q133" i="5" s="1"/>
  <c r="I133" i="5"/>
  <c r="K132" i="5"/>
  <c r="O132" i="5" s="1"/>
  <c r="R132" i="5" s="1"/>
  <c r="J132" i="5"/>
  <c r="N132" i="5" s="1"/>
  <c r="Q132" i="5" s="1"/>
  <c r="I132" i="5"/>
  <c r="M132" i="5" s="1"/>
  <c r="P132" i="5" s="1"/>
  <c r="P131" i="5"/>
  <c r="M131" i="5"/>
  <c r="K131" i="5"/>
  <c r="O131" i="5" s="1"/>
  <c r="R131" i="5" s="1"/>
  <c r="J131" i="5"/>
  <c r="N131" i="5" s="1"/>
  <c r="Q131" i="5" s="1"/>
  <c r="I131" i="5"/>
  <c r="M130" i="5"/>
  <c r="P130" i="5" s="1"/>
  <c r="I130" i="5"/>
  <c r="I129" i="5"/>
  <c r="J129" i="5" s="1"/>
  <c r="N129" i="5" s="1"/>
  <c r="Q129" i="5" s="1"/>
  <c r="O128" i="5"/>
  <c r="R128" i="5" s="1"/>
  <c r="K128" i="5"/>
  <c r="J128" i="5"/>
  <c r="N128" i="5" s="1"/>
  <c r="Q128" i="5" s="1"/>
  <c r="I128" i="5"/>
  <c r="M128" i="5" s="1"/>
  <c r="P128" i="5" s="1"/>
  <c r="M127" i="5"/>
  <c r="P127" i="5" s="1"/>
  <c r="K127" i="5"/>
  <c r="O127" i="5" s="1"/>
  <c r="R127" i="5" s="1"/>
  <c r="J127" i="5"/>
  <c r="N127" i="5" s="1"/>
  <c r="Q127" i="5" s="1"/>
  <c r="I127" i="5"/>
  <c r="S126" i="5"/>
  <c r="K126" i="5"/>
  <c r="O126" i="5" s="1"/>
  <c r="R126" i="5" s="1"/>
  <c r="T126" i="5" s="1"/>
  <c r="J126" i="5"/>
  <c r="N126" i="5" s="1"/>
  <c r="Q126" i="5" s="1"/>
  <c r="I126" i="5"/>
  <c r="M126" i="5" s="1"/>
  <c r="P126" i="5" s="1"/>
  <c r="S125" i="5"/>
  <c r="I125" i="5"/>
  <c r="K125" i="5" s="1"/>
  <c r="O125" i="5" s="1"/>
  <c r="R125" i="5" s="1"/>
  <c r="T125" i="5" s="1"/>
  <c r="S124" i="5"/>
  <c r="Q124" i="5"/>
  <c r="N124" i="5"/>
  <c r="M124" i="5"/>
  <c r="P124" i="5" s="1"/>
  <c r="K124" i="5"/>
  <c r="O124" i="5" s="1"/>
  <c r="R124" i="5" s="1"/>
  <c r="T124" i="5" s="1"/>
  <c r="I124" i="5"/>
  <c r="J124" i="5" s="1"/>
  <c r="S123" i="5"/>
  <c r="Q123" i="5"/>
  <c r="M123" i="5"/>
  <c r="P123" i="5" s="1"/>
  <c r="K123" i="5"/>
  <c r="O123" i="5" s="1"/>
  <c r="R123" i="5" s="1"/>
  <c r="T123" i="5" s="1"/>
  <c r="J123" i="5"/>
  <c r="N123" i="5" s="1"/>
  <c r="I123" i="5"/>
  <c r="M122" i="5"/>
  <c r="P122" i="5" s="1"/>
  <c r="K122" i="5"/>
  <c r="O122" i="5" s="1"/>
  <c r="R122" i="5" s="1"/>
  <c r="I122" i="5"/>
  <c r="J122" i="5" s="1"/>
  <c r="N122" i="5" s="1"/>
  <c r="Q122" i="5" s="1"/>
  <c r="M121" i="5"/>
  <c r="P121" i="5" s="1"/>
  <c r="I121" i="5"/>
  <c r="J121" i="5" s="1"/>
  <c r="N121" i="5" s="1"/>
  <c r="Q121" i="5" s="1"/>
  <c r="I120" i="5"/>
  <c r="K120" i="5" s="1"/>
  <c r="O120" i="5" s="1"/>
  <c r="R120" i="5" s="1"/>
  <c r="O119" i="5"/>
  <c r="R119" i="5" s="1"/>
  <c r="K119" i="5"/>
  <c r="J119" i="5"/>
  <c r="N119" i="5" s="1"/>
  <c r="Q119" i="5" s="1"/>
  <c r="I119" i="5"/>
  <c r="M119" i="5" s="1"/>
  <c r="P119" i="5" s="1"/>
  <c r="P118" i="5"/>
  <c r="M118" i="5"/>
  <c r="K118" i="5"/>
  <c r="O118" i="5" s="1"/>
  <c r="R118" i="5" s="1"/>
  <c r="I118" i="5"/>
  <c r="J118" i="5" s="1"/>
  <c r="N118" i="5" s="1"/>
  <c r="Q118" i="5" s="1"/>
  <c r="M117" i="5"/>
  <c r="P117" i="5" s="1"/>
  <c r="I117" i="5"/>
  <c r="J117" i="5" s="1"/>
  <c r="N117" i="5" s="1"/>
  <c r="Q117" i="5" s="1"/>
  <c r="I116" i="5"/>
  <c r="K116" i="5" s="1"/>
  <c r="O116" i="5" s="1"/>
  <c r="R116" i="5" s="1"/>
  <c r="O115" i="5"/>
  <c r="R115" i="5" s="1"/>
  <c r="K115" i="5"/>
  <c r="J115" i="5"/>
  <c r="N115" i="5" s="1"/>
  <c r="Q115" i="5" s="1"/>
  <c r="I115" i="5"/>
  <c r="M115" i="5" s="1"/>
  <c r="P115" i="5" s="1"/>
  <c r="P114" i="5"/>
  <c r="M114" i="5"/>
  <c r="K114" i="5"/>
  <c r="O114" i="5" s="1"/>
  <c r="R114" i="5" s="1"/>
  <c r="I114" i="5"/>
  <c r="J114" i="5" s="1"/>
  <c r="N114" i="5" s="1"/>
  <c r="Q114" i="5" s="1"/>
  <c r="M113" i="5"/>
  <c r="P113" i="5" s="1"/>
  <c r="I113" i="5"/>
  <c r="J113" i="5" s="1"/>
  <c r="N113" i="5" s="1"/>
  <c r="Q113" i="5" s="1"/>
  <c r="I112" i="5"/>
  <c r="K112" i="5" s="1"/>
  <c r="O112" i="5" s="1"/>
  <c r="R112" i="5" s="1"/>
  <c r="O111" i="5"/>
  <c r="R111" i="5" s="1"/>
  <c r="K111" i="5"/>
  <c r="J111" i="5"/>
  <c r="N111" i="5" s="1"/>
  <c r="Q111" i="5" s="1"/>
  <c r="I111" i="5"/>
  <c r="M111" i="5" s="1"/>
  <c r="P111" i="5" s="1"/>
  <c r="P110" i="5"/>
  <c r="M110" i="5"/>
  <c r="K110" i="5"/>
  <c r="O110" i="5" s="1"/>
  <c r="R110" i="5" s="1"/>
  <c r="I110" i="5"/>
  <c r="J110" i="5" s="1"/>
  <c r="N110" i="5" s="1"/>
  <c r="Q110" i="5" s="1"/>
  <c r="M109" i="5"/>
  <c r="P109" i="5" s="1"/>
  <c r="I109" i="5"/>
  <c r="J109" i="5" s="1"/>
  <c r="N109" i="5" s="1"/>
  <c r="Q109" i="5" s="1"/>
  <c r="I108" i="5"/>
  <c r="K108" i="5" s="1"/>
  <c r="O108" i="5" s="1"/>
  <c r="R108" i="5" s="1"/>
  <c r="O107" i="5"/>
  <c r="R107" i="5" s="1"/>
  <c r="K107" i="5"/>
  <c r="J107" i="5"/>
  <c r="N107" i="5" s="1"/>
  <c r="Q107" i="5" s="1"/>
  <c r="I107" i="5"/>
  <c r="M107" i="5" s="1"/>
  <c r="P107" i="5" s="1"/>
  <c r="P106" i="5"/>
  <c r="M106" i="5"/>
  <c r="K106" i="5"/>
  <c r="O106" i="5" s="1"/>
  <c r="R106" i="5" s="1"/>
  <c r="I106" i="5"/>
  <c r="J106" i="5" s="1"/>
  <c r="N106" i="5" s="1"/>
  <c r="Q106" i="5" s="1"/>
  <c r="M105" i="5"/>
  <c r="P105" i="5" s="1"/>
  <c r="I105" i="5"/>
  <c r="J105" i="5" s="1"/>
  <c r="N105" i="5" s="1"/>
  <c r="Q105" i="5" s="1"/>
  <c r="I104" i="5"/>
  <c r="K104" i="5" s="1"/>
  <c r="O104" i="5" s="1"/>
  <c r="R104" i="5" s="1"/>
  <c r="P103" i="5"/>
  <c r="O103" i="5"/>
  <c r="R103" i="5" s="1"/>
  <c r="M103" i="5"/>
  <c r="K103" i="5"/>
  <c r="J103" i="5"/>
  <c r="N103" i="5" s="1"/>
  <c r="Q103" i="5" s="1"/>
  <c r="I103" i="5"/>
  <c r="P102" i="5"/>
  <c r="M102" i="5"/>
  <c r="K102" i="5"/>
  <c r="O102" i="5" s="1"/>
  <c r="R102" i="5" s="1"/>
  <c r="I102" i="5"/>
  <c r="J102" i="5" s="1"/>
  <c r="N102" i="5" s="1"/>
  <c r="Q102" i="5" s="1"/>
  <c r="M101" i="5"/>
  <c r="P101" i="5" s="1"/>
  <c r="I101" i="5"/>
  <c r="J101" i="5" s="1"/>
  <c r="N101" i="5" s="1"/>
  <c r="Q101" i="5" s="1"/>
  <c r="I100" i="5"/>
  <c r="P99" i="5"/>
  <c r="M99" i="5"/>
  <c r="K99" i="5"/>
  <c r="O99" i="5" s="1"/>
  <c r="R99" i="5" s="1"/>
  <c r="J99" i="5"/>
  <c r="N99" i="5" s="1"/>
  <c r="Q99" i="5" s="1"/>
  <c r="I99" i="5"/>
  <c r="M98" i="5"/>
  <c r="P98" i="5" s="1"/>
  <c r="K98" i="5"/>
  <c r="O98" i="5" s="1"/>
  <c r="R98" i="5" s="1"/>
  <c r="I98" i="5"/>
  <c r="J98" i="5" s="1"/>
  <c r="N98" i="5" s="1"/>
  <c r="Q98" i="5" s="1"/>
  <c r="I97" i="5"/>
  <c r="I96" i="5"/>
  <c r="P95" i="5"/>
  <c r="M95" i="5"/>
  <c r="K95" i="5"/>
  <c r="O95" i="5" s="1"/>
  <c r="R95" i="5" s="1"/>
  <c r="J95" i="5"/>
  <c r="N95" i="5" s="1"/>
  <c r="Q95" i="5" s="1"/>
  <c r="I95" i="5"/>
  <c r="P94" i="5"/>
  <c r="M94" i="5"/>
  <c r="K94" i="5"/>
  <c r="O94" i="5" s="1"/>
  <c r="R94" i="5" s="1"/>
  <c r="I94" i="5"/>
  <c r="J94" i="5" s="1"/>
  <c r="N94" i="5" s="1"/>
  <c r="Q94" i="5" s="1"/>
  <c r="I93" i="5"/>
  <c r="J92" i="5"/>
  <c r="N92" i="5" s="1"/>
  <c r="Q92" i="5" s="1"/>
  <c r="I92" i="5"/>
  <c r="P91" i="5"/>
  <c r="O91" i="5"/>
  <c r="R91" i="5" s="1"/>
  <c r="M91" i="5"/>
  <c r="K91" i="5"/>
  <c r="J91" i="5"/>
  <c r="N91" i="5" s="1"/>
  <c r="Q91" i="5" s="1"/>
  <c r="I91" i="5"/>
  <c r="S90" i="5"/>
  <c r="K90" i="5"/>
  <c r="O90" i="5" s="1"/>
  <c r="R90" i="5" s="1"/>
  <c r="I90" i="5"/>
  <c r="M90" i="5" s="1"/>
  <c r="P90" i="5" s="1"/>
  <c r="S89" i="5"/>
  <c r="M89" i="5"/>
  <c r="P89" i="5" s="1"/>
  <c r="J89" i="5"/>
  <c r="N89" i="5" s="1"/>
  <c r="Q89" i="5" s="1"/>
  <c r="I89" i="5"/>
  <c r="K89" i="5" s="1"/>
  <c r="O89" i="5" s="1"/>
  <c r="R89" i="5" s="1"/>
  <c r="S88" i="5"/>
  <c r="K88" i="5"/>
  <c r="O88" i="5" s="1"/>
  <c r="R88" i="5" s="1"/>
  <c r="I88" i="5"/>
  <c r="M88" i="5" s="1"/>
  <c r="P88" i="5" s="1"/>
  <c r="S87" i="5"/>
  <c r="O87" i="5"/>
  <c r="R87" i="5" s="1"/>
  <c r="M87" i="5"/>
  <c r="P87" i="5" s="1"/>
  <c r="K87" i="5"/>
  <c r="J87" i="5"/>
  <c r="N87" i="5" s="1"/>
  <c r="Q87" i="5" s="1"/>
  <c r="I87" i="5"/>
  <c r="K86" i="5"/>
  <c r="O86" i="5" s="1"/>
  <c r="R86" i="5" s="1"/>
  <c r="I86" i="5"/>
  <c r="M86" i="5" s="1"/>
  <c r="P86" i="5" s="1"/>
  <c r="M85" i="5"/>
  <c r="P85" i="5" s="1"/>
  <c r="J85" i="5"/>
  <c r="N85" i="5" s="1"/>
  <c r="Q85" i="5" s="1"/>
  <c r="I85" i="5"/>
  <c r="K85" i="5" s="1"/>
  <c r="O85" i="5" s="1"/>
  <c r="R85" i="5" s="1"/>
  <c r="I84" i="5"/>
  <c r="K84" i="5" s="1"/>
  <c r="O84" i="5" s="1"/>
  <c r="R84" i="5" s="1"/>
  <c r="O83" i="5"/>
  <c r="R83" i="5" s="1"/>
  <c r="M83" i="5"/>
  <c r="P83" i="5" s="1"/>
  <c r="K83" i="5"/>
  <c r="J83" i="5"/>
  <c r="N83" i="5" s="1"/>
  <c r="Q83" i="5" s="1"/>
  <c r="I83" i="5"/>
  <c r="P82" i="5"/>
  <c r="N82" i="5"/>
  <c r="Q82" i="5" s="1"/>
  <c r="M82" i="5"/>
  <c r="K82" i="5"/>
  <c r="O82" i="5" s="1"/>
  <c r="R82" i="5" s="1"/>
  <c r="J82" i="5"/>
  <c r="P81" i="5"/>
  <c r="N81" i="5"/>
  <c r="Q81" i="5" s="1"/>
  <c r="M81" i="5"/>
  <c r="K81" i="5"/>
  <c r="O81" i="5" s="1"/>
  <c r="R81" i="5" s="1"/>
  <c r="J81" i="5"/>
  <c r="P80" i="5"/>
  <c r="N80" i="5"/>
  <c r="Q80" i="5" s="1"/>
  <c r="M80" i="5"/>
  <c r="K80" i="5"/>
  <c r="O80" i="5" s="1"/>
  <c r="R80" i="5" s="1"/>
  <c r="J80" i="5"/>
  <c r="P79" i="5"/>
  <c r="N79" i="5"/>
  <c r="Q79" i="5" s="1"/>
  <c r="M79" i="5"/>
  <c r="K79" i="5"/>
  <c r="O79" i="5" s="1"/>
  <c r="R79" i="5" s="1"/>
  <c r="J79" i="5"/>
  <c r="K78" i="5"/>
  <c r="O78" i="5" s="1"/>
  <c r="R78" i="5" s="1"/>
  <c r="I78" i="5"/>
  <c r="M78" i="5" s="1"/>
  <c r="P78" i="5" s="1"/>
  <c r="M77" i="5"/>
  <c r="P77" i="5" s="1"/>
  <c r="J77" i="5"/>
  <c r="N77" i="5" s="1"/>
  <c r="Q77" i="5" s="1"/>
  <c r="I77" i="5"/>
  <c r="K77" i="5" s="1"/>
  <c r="O77" i="5" s="1"/>
  <c r="R77" i="5" s="1"/>
  <c r="I76" i="5"/>
  <c r="K76" i="5" s="1"/>
  <c r="O76" i="5" s="1"/>
  <c r="R76" i="5" s="1"/>
  <c r="O75" i="5"/>
  <c r="R75" i="5" s="1"/>
  <c r="M75" i="5"/>
  <c r="P75" i="5" s="1"/>
  <c r="K75" i="5"/>
  <c r="J75" i="5"/>
  <c r="N75" i="5" s="1"/>
  <c r="Q75" i="5" s="1"/>
  <c r="I75" i="5"/>
  <c r="K74" i="5"/>
  <c r="O74" i="5" s="1"/>
  <c r="R74" i="5" s="1"/>
  <c r="I74" i="5"/>
  <c r="M74" i="5" s="1"/>
  <c r="P74" i="5" s="1"/>
  <c r="M73" i="5"/>
  <c r="P73" i="5" s="1"/>
  <c r="J73" i="5"/>
  <c r="N73" i="5" s="1"/>
  <c r="Q73" i="5" s="1"/>
  <c r="I73" i="5"/>
  <c r="K73" i="5" s="1"/>
  <c r="O73" i="5" s="1"/>
  <c r="R73" i="5" s="1"/>
  <c r="S72" i="5"/>
  <c r="K72" i="5"/>
  <c r="O72" i="5" s="1"/>
  <c r="R72" i="5" s="1"/>
  <c r="I72" i="5"/>
  <c r="M72" i="5" s="1"/>
  <c r="P72" i="5" s="1"/>
  <c r="AA71" i="5"/>
  <c r="Z71" i="5"/>
  <c r="Y71" i="5"/>
  <c r="S71" i="5"/>
  <c r="I71" i="5"/>
  <c r="K71" i="5" s="1"/>
  <c r="O71" i="5" s="1"/>
  <c r="R71" i="5" s="1"/>
  <c r="Y70" i="5"/>
  <c r="S70" i="5"/>
  <c r="O70" i="5"/>
  <c r="R70" i="5" s="1"/>
  <c r="T70" i="5" s="1"/>
  <c r="AA52" i="5" s="1"/>
  <c r="M70" i="5"/>
  <c r="P70" i="5" s="1"/>
  <c r="K70" i="5"/>
  <c r="J70" i="5"/>
  <c r="N70" i="5" s="1"/>
  <c r="Q70" i="5" s="1"/>
  <c r="I70" i="5"/>
  <c r="Z69" i="5"/>
  <c r="Y69" i="5"/>
  <c r="S69" i="5"/>
  <c r="I69" i="5"/>
  <c r="M69" i="5" s="1"/>
  <c r="P69" i="5" s="1"/>
  <c r="Z68" i="5"/>
  <c r="Y68" i="5"/>
  <c r="O68" i="5"/>
  <c r="R68" i="5" s="1"/>
  <c r="M68" i="5"/>
  <c r="P68" i="5" s="1"/>
  <c r="K68" i="5"/>
  <c r="J68" i="5"/>
  <c r="N68" i="5" s="1"/>
  <c r="Q68" i="5" s="1"/>
  <c r="I68" i="5"/>
  <c r="Y67" i="5"/>
  <c r="O67" i="5"/>
  <c r="R67" i="5" s="1"/>
  <c r="M67" i="5"/>
  <c r="P67" i="5" s="1"/>
  <c r="K67" i="5"/>
  <c r="J67" i="5"/>
  <c r="N67" i="5" s="1"/>
  <c r="Q67" i="5" s="1"/>
  <c r="I67" i="5"/>
  <c r="AA66" i="5"/>
  <c r="Z66" i="5"/>
  <c r="Y66" i="5"/>
  <c r="O66" i="5"/>
  <c r="R66" i="5" s="1"/>
  <c r="M66" i="5"/>
  <c r="P66" i="5" s="1"/>
  <c r="K66" i="5"/>
  <c r="J66" i="5"/>
  <c r="N66" i="5" s="1"/>
  <c r="Q66" i="5" s="1"/>
  <c r="I66" i="5"/>
  <c r="Z65" i="5"/>
  <c r="Y65" i="5"/>
  <c r="I65" i="5"/>
  <c r="K65" i="5" s="1"/>
  <c r="O65" i="5" s="1"/>
  <c r="R65" i="5" s="1"/>
  <c r="Y64" i="5"/>
  <c r="O64" i="5"/>
  <c r="R64" i="5" s="1"/>
  <c r="M64" i="5"/>
  <c r="P64" i="5" s="1"/>
  <c r="K64" i="5"/>
  <c r="J64" i="5"/>
  <c r="N64" i="5" s="1"/>
  <c r="Q64" i="5" s="1"/>
  <c r="Z63" i="5"/>
  <c r="Y63" i="5"/>
  <c r="O63" i="5"/>
  <c r="R63" i="5" s="1"/>
  <c r="M63" i="5"/>
  <c r="P63" i="5" s="1"/>
  <c r="K63" i="5"/>
  <c r="J63" i="5"/>
  <c r="N63" i="5" s="1"/>
  <c r="Q63" i="5" s="1"/>
  <c r="Z62" i="5"/>
  <c r="Y62" i="5"/>
  <c r="O62" i="5"/>
  <c r="R62" i="5" s="1"/>
  <c r="M62" i="5"/>
  <c r="P62" i="5" s="1"/>
  <c r="K62" i="5"/>
  <c r="J62" i="5"/>
  <c r="N62" i="5" s="1"/>
  <c r="Q62" i="5" s="1"/>
  <c r="Z61" i="5"/>
  <c r="Y61" i="5"/>
  <c r="O61" i="5"/>
  <c r="R61" i="5" s="1"/>
  <c r="M61" i="5"/>
  <c r="P61" i="5" s="1"/>
  <c r="K61" i="5"/>
  <c r="J61" i="5"/>
  <c r="N61" i="5" s="1"/>
  <c r="Q61" i="5" s="1"/>
  <c r="Z60" i="5"/>
  <c r="Y60" i="5"/>
  <c r="M60" i="5"/>
  <c r="P60" i="5" s="1"/>
  <c r="J60" i="5"/>
  <c r="N60" i="5" s="1"/>
  <c r="Q60" i="5" s="1"/>
  <c r="I60" i="5"/>
  <c r="K60" i="5" s="1"/>
  <c r="O60" i="5" s="1"/>
  <c r="R60" i="5" s="1"/>
  <c r="I59" i="5"/>
  <c r="K59" i="5" s="1"/>
  <c r="O59" i="5" s="1"/>
  <c r="R59" i="5" s="1"/>
  <c r="Y58" i="5"/>
  <c r="M58" i="5"/>
  <c r="P58" i="5" s="1"/>
  <c r="J58" i="5"/>
  <c r="N58" i="5" s="1"/>
  <c r="Q58" i="5" s="1"/>
  <c r="I58" i="5"/>
  <c r="K58" i="5" s="1"/>
  <c r="O58" i="5" s="1"/>
  <c r="R58" i="5" s="1"/>
  <c r="Y57" i="5"/>
  <c r="M57" i="5"/>
  <c r="P57" i="5" s="1"/>
  <c r="J57" i="5"/>
  <c r="N57" i="5" s="1"/>
  <c r="Q57" i="5" s="1"/>
  <c r="I57" i="5"/>
  <c r="K57" i="5" s="1"/>
  <c r="O57" i="5" s="1"/>
  <c r="R57" i="5" s="1"/>
  <c r="Y56" i="5"/>
  <c r="I56" i="5"/>
  <c r="M56" i="5" s="1"/>
  <c r="P56" i="5" s="1"/>
  <c r="Y55" i="5"/>
  <c r="O55" i="5"/>
  <c r="R55" i="5" s="1"/>
  <c r="M55" i="5"/>
  <c r="P55" i="5" s="1"/>
  <c r="K55" i="5"/>
  <c r="J55" i="5"/>
  <c r="N55" i="5" s="1"/>
  <c r="Q55" i="5" s="1"/>
  <c r="Y54" i="5"/>
  <c r="S54" i="5"/>
  <c r="O54" i="5"/>
  <c r="R54" i="5" s="1"/>
  <c r="M54" i="5"/>
  <c r="P54" i="5" s="1"/>
  <c r="K54" i="5"/>
  <c r="J54" i="5"/>
  <c r="N54" i="5" s="1"/>
  <c r="Q54" i="5" s="1"/>
  <c r="I54" i="5"/>
  <c r="Z53" i="5"/>
  <c r="Y53" i="5"/>
  <c r="S53" i="5"/>
  <c r="I53" i="5"/>
  <c r="Z52" i="5"/>
  <c r="Y52" i="5"/>
  <c r="S52" i="5"/>
  <c r="I52" i="5"/>
  <c r="Y51" i="5"/>
  <c r="S51" i="5"/>
  <c r="O51" i="5"/>
  <c r="R51" i="5" s="1"/>
  <c r="M51" i="5"/>
  <c r="P51" i="5" s="1"/>
  <c r="K51" i="5"/>
  <c r="J51" i="5"/>
  <c r="N51" i="5" s="1"/>
  <c r="Q51" i="5" s="1"/>
  <c r="I51" i="5"/>
  <c r="Y50" i="5"/>
  <c r="O50" i="5"/>
  <c r="R50" i="5" s="1"/>
  <c r="M50" i="5"/>
  <c r="P50" i="5" s="1"/>
  <c r="K50" i="5"/>
  <c r="J50" i="5"/>
  <c r="N50" i="5" s="1"/>
  <c r="Q50" i="5" s="1"/>
  <c r="I50" i="5"/>
  <c r="Y49" i="5"/>
  <c r="O49" i="5"/>
  <c r="R49" i="5" s="1"/>
  <c r="M49" i="5"/>
  <c r="P49" i="5" s="1"/>
  <c r="K49" i="5"/>
  <c r="J49" i="5"/>
  <c r="N49" i="5" s="1"/>
  <c r="Q49" i="5" s="1"/>
  <c r="I49" i="5"/>
  <c r="Y48" i="5"/>
  <c r="I48" i="5"/>
  <c r="Y47" i="5"/>
  <c r="M47" i="5"/>
  <c r="P47" i="5" s="1"/>
  <c r="J47" i="5"/>
  <c r="N47" i="5" s="1"/>
  <c r="Q47" i="5" s="1"/>
  <c r="I47" i="5"/>
  <c r="K47" i="5" s="1"/>
  <c r="O47" i="5" s="1"/>
  <c r="R47" i="5" s="1"/>
  <c r="K46" i="5"/>
  <c r="O46" i="5" s="1"/>
  <c r="R46" i="5" s="1"/>
  <c r="I46" i="5"/>
  <c r="M46" i="5" s="1"/>
  <c r="P46" i="5" s="1"/>
  <c r="Q45" i="5"/>
  <c r="P45" i="5"/>
  <c r="M45" i="5"/>
  <c r="K45" i="5"/>
  <c r="O45" i="5" s="1"/>
  <c r="R45" i="5" s="1"/>
  <c r="J45" i="5"/>
  <c r="N45" i="5" s="1"/>
  <c r="I45" i="5"/>
  <c r="K44" i="5"/>
  <c r="O44" i="5" s="1"/>
  <c r="R44" i="5" s="1"/>
  <c r="I44" i="5"/>
  <c r="J44" i="5" s="1"/>
  <c r="N44" i="5" s="1"/>
  <c r="Q44" i="5" s="1"/>
  <c r="I43" i="5"/>
  <c r="K43" i="5" s="1"/>
  <c r="O43" i="5" s="1"/>
  <c r="R43" i="5" s="1"/>
  <c r="J42" i="5"/>
  <c r="N42" i="5" s="1"/>
  <c r="Q42" i="5" s="1"/>
  <c r="I42" i="5"/>
  <c r="M42" i="5" s="1"/>
  <c r="P42" i="5" s="1"/>
  <c r="P41" i="5"/>
  <c r="M41" i="5"/>
  <c r="K41" i="5"/>
  <c r="O41" i="5" s="1"/>
  <c r="R41" i="5" s="1"/>
  <c r="J41" i="5"/>
  <c r="N41" i="5" s="1"/>
  <c r="Q41" i="5" s="1"/>
  <c r="I41" i="5"/>
  <c r="M40" i="5"/>
  <c r="P40" i="5" s="1"/>
  <c r="K40" i="5"/>
  <c r="O40" i="5" s="1"/>
  <c r="R40" i="5" s="1"/>
  <c r="I40" i="5"/>
  <c r="J40" i="5" s="1"/>
  <c r="N40" i="5" s="1"/>
  <c r="Q40" i="5" s="1"/>
  <c r="I39" i="5"/>
  <c r="K39" i="5" s="1"/>
  <c r="O39" i="5" s="1"/>
  <c r="R39" i="5" s="1"/>
  <c r="J38" i="5"/>
  <c r="N38" i="5" s="1"/>
  <c r="Q38" i="5" s="1"/>
  <c r="I38" i="5"/>
  <c r="M38" i="5" s="1"/>
  <c r="P38" i="5" s="1"/>
  <c r="P37" i="5"/>
  <c r="M37" i="5"/>
  <c r="K37" i="5"/>
  <c r="R37" i="5" s="1"/>
  <c r="J37" i="5"/>
  <c r="N37" i="5" s="1"/>
  <c r="Q37" i="5" s="1"/>
  <c r="I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M20" i="5"/>
  <c r="K20" i="5"/>
  <c r="J20" i="5"/>
  <c r="F11" i="5"/>
  <c r="C11" i="5"/>
  <c r="H10" i="5"/>
  <c r="F10" i="5"/>
  <c r="G10" i="5" s="1"/>
  <c r="F9" i="5"/>
  <c r="H9" i="5" s="1"/>
  <c r="F8" i="5"/>
  <c r="G8" i="5" s="1"/>
  <c r="H7" i="5"/>
  <c r="G7" i="5"/>
  <c r="F7" i="5"/>
  <c r="H6" i="5"/>
  <c r="F6" i="5"/>
  <c r="G6" i="5" s="1"/>
  <c r="F5" i="5"/>
  <c r="H5" i="5" s="1"/>
  <c r="B5" i="5"/>
  <c r="C5" i="5" s="1"/>
  <c r="F4" i="5"/>
  <c r="C4" i="5"/>
  <c r="G59" i="6" l="1"/>
  <c r="G62" i="6"/>
  <c r="G65" i="6" s="1"/>
  <c r="G43" i="6"/>
  <c r="G46" i="6" s="1"/>
  <c r="G40" i="6"/>
  <c r="G64" i="6"/>
  <c r="G67" i="6" s="1"/>
  <c r="G61" i="6"/>
  <c r="N39" i="6"/>
  <c r="N42" i="6"/>
  <c r="N45" i="6" s="1"/>
  <c r="G20" i="6"/>
  <c r="G23" i="6" s="1"/>
  <c r="G17" i="6"/>
  <c r="M64" i="6"/>
  <c r="M67" i="6" s="1"/>
  <c r="M61" i="6"/>
  <c r="J83" i="6"/>
  <c r="J86" i="6" s="1"/>
  <c r="J80" i="6"/>
  <c r="N61" i="6"/>
  <c r="N64" i="6"/>
  <c r="N67" i="6" s="1"/>
  <c r="G42" i="6"/>
  <c r="G45" i="6" s="1"/>
  <c r="G39" i="6"/>
  <c r="H21" i="6"/>
  <c r="H24" i="6" s="1"/>
  <c r="H18" i="6"/>
  <c r="I61" i="6"/>
  <c r="I64" i="6"/>
  <c r="I67" i="6" s="1"/>
  <c r="J41" i="6"/>
  <c r="J44" i="6" s="1"/>
  <c r="J38" i="6"/>
  <c r="H43" i="6"/>
  <c r="H46" i="6" s="1"/>
  <c r="H40" i="6"/>
  <c r="H64" i="6"/>
  <c r="H67" i="6" s="1"/>
  <c r="H61" i="6"/>
  <c r="N62" i="6"/>
  <c r="N65" i="6" s="1"/>
  <c r="N59" i="6"/>
  <c r="J40" i="6"/>
  <c r="J43" i="6"/>
  <c r="J46" i="6" s="1"/>
  <c r="K18" i="6"/>
  <c r="K21" i="6"/>
  <c r="K24" i="6" s="1"/>
  <c r="K42" i="6"/>
  <c r="K45" i="6" s="1"/>
  <c r="K39" i="6"/>
  <c r="M21" i="6"/>
  <c r="M24" i="6" s="1"/>
  <c r="M18" i="6"/>
  <c r="J85" i="6"/>
  <c r="J88" i="6" s="1"/>
  <c r="J82" i="6"/>
  <c r="J63" i="6"/>
  <c r="J66" i="6" s="1"/>
  <c r="J60" i="6"/>
  <c r="H22" i="6"/>
  <c r="H25" i="6" s="1"/>
  <c r="H19" i="6"/>
  <c r="I62" i="6"/>
  <c r="I65" i="6" s="1"/>
  <c r="I59" i="6"/>
  <c r="G18" i="6"/>
  <c r="G21" i="6"/>
  <c r="G24" i="6" s="1"/>
  <c r="J42" i="6"/>
  <c r="J45" i="6" s="1"/>
  <c r="J39" i="6"/>
  <c r="N20" i="6"/>
  <c r="N23" i="6" s="1"/>
  <c r="N17" i="6"/>
  <c r="N85" i="6"/>
  <c r="N88" i="6" s="1"/>
  <c r="N82" i="6"/>
  <c r="N63" i="6"/>
  <c r="N66" i="6" s="1"/>
  <c r="N60" i="6"/>
  <c r="N84" i="6"/>
  <c r="N87" i="6" s="1"/>
  <c r="N81" i="6"/>
  <c r="K83" i="6"/>
  <c r="K86" i="6" s="1"/>
  <c r="K80" i="6"/>
  <c r="M62" i="6"/>
  <c r="M65" i="6" s="1"/>
  <c r="M59" i="6"/>
  <c r="H42" i="6"/>
  <c r="H45" i="6" s="1"/>
  <c r="H39" i="6"/>
  <c r="N80" i="6"/>
  <c r="N83" i="6"/>
  <c r="N86" i="6" s="1"/>
  <c r="J64" i="6"/>
  <c r="J67" i="6" s="1"/>
  <c r="J61" i="6"/>
  <c r="M43" i="6"/>
  <c r="M46" i="6" s="1"/>
  <c r="M40" i="6"/>
  <c r="I39" i="6"/>
  <c r="I42" i="6"/>
  <c r="I45" i="6" s="1"/>
  <c r="M20" i="6"/>
  <c r="M23" i="6" s="1"/>
  <c r="M17" i="6"/>
  <c r="N21" i="6"/>
  <c r="N24" i="6" s="1"/>
  <c r="N18" i="6"/>
  <c r="I21" i="6"/>
  <c r="I24" i="6" s="1"/>
  <c r="I18" i="6"/>
  <c r="I20" i="6"/>
  <c r="I23" i="6" s="1"/>
  <c r="I17" i="6"/>
  <c r="H85" i="6"/>
  <c r="H88" i="6" s="1"/>
  <c r="H82" i="6"/>
  <c r="H60" i="6"/>
  <c r="H63" i="6"/>
  <c r="H66" i="6" s="1"/>
  <c r="K59" i="6"/>
  <c r="K62" i="6"/>
  <c r="K65" i="6" s="1"/>
  <c r="J81" i="6"/>
  <c r="J84" i="6"/>
  <c r="J87" i="6" s="1"/>
  <c r="J62" i="6"/>
  <c r="J65" i="6" s="1"/>
  <c r="J59" i="6"/>
  <c r="K43" i="6"/>
  <c r="K46" i="6" s="1"/>
  <c r="K40" i="6"/>
  <c r="H83" i="6"/>
  <c r="H86" i="6" s="1"/>
  <c r="H80" i="6"/>
  <c r="K64" i="6"/>
  <c r="K67" i="6" s="1"/>
  <c r="K61" i="6"/>
  <c r="N43" i="6"/>
  <c r="N46" i="6" s="1"/>
  <c r="N40" i="6"/>
  <c r="I43" i="6"/>
  <c r="I46" i="6" s="1"/>
  <c r="I40" i="6"/>
  <c r="M42" i="6"/>
  <c r="M45" i="6" s="1"/>
  <c r="M39" i="6"/>
  <c r="H20" i="6"/>
  <c r="H23" i="6" s="1"/>
  <c r="H17" i="6"/>
  <c r="J21" i="6"/>
  <c r="J24" i="6" s="1"/>
  <c r="J18" i="6"/>
  <c r="K20" i="6"/>
  <c r="K23" i="6" s="1"/>
  <c r="K17" i="6"/>
  <c r="J17" i="6"/>
  <c r="J20" i="6"/>
  <c r="J23" i="6" s="1"/>
  <c r="M39" i="5"/>
  <c r="P39" i="5" s="1"/>
  <c r="T72" i="5"/>
  <c r="Z54" i="5"/>
  <c r="T88" i="5"/>
  <c r="Z56" i="5"/>
  <c r="B6" i="5"/>
  <c r="T51" i="5"/>
  <c r="Z47" i="5"/>
  <c r="J52" i="5"/>
  <c r="N52" i="5" s="1"/>
  <c r="Q52" i="5" s="1"/>
  <c r="M52" i="5"/>
  <c r="P52" i="5" s="1"/>
  <c r="T87" i="5"/>
  <c r="Z55" i="5"/>
  <c r="H8" i="5"/>
  <c r="G9" i="5"/>
  <c r="K38" i="5"/>
  <c r="O38" i="5" s="1"/>
  <c r="R38" i="5" s="1"/>
  <c r="J39" i="5"/>
  <c r="N39" i="5" s="1"/>
  <c r="Q39" i="5" s="1"/>
  <c r="K42" i="5"/>
  <c r="O42" i="5" s="1"/>
  <c r="R42" i="5" s="1"/>
  <c r="J43" i="5"/>
  <c r="N43" i="5" s="1"/>
  <c r="Q43" i="5" s="1"/>
  <c r="M44" i="5"/>
  <c r="P44" i="5" s="1"/>
  <c r="J48" i="5"/>
  <c r="N48" i="5" s="1"/>
  <c r="Q48" i="5" s="1"/>
  <c r="M48" i="5"/>
  <c r="P48" i="5" s="1"/>
  <c r="K52" i="5"/>
  <c r="O52" i="5" s="1"/>
  <c r="R52" i="5" s="1"/>
  <c r="M53" i="5"/>
  <c r="P53" i="5" s="1"/>
  <c r="J53" i="5"/>
  <c r="N53" i="5" s="1"/>
  <c r="Q53" i="5" s="1"/>
  <c r="T89" i="5"/>
  <c r="AA57" i="5" s="1"/>
  <c r="Z57" i="5"/>
  <c r="M43" i="5"/>
  <c r="P43" i="5" s="1"/>
  <c r="J46" i="5"/>
  <c r="N46" i="5" s="1"/>
  <c r="Q46" i="5" s="1"/>
  <c r="K48" i="5"/>
  <c r="O48" i="5" s="1"/>
  <c r="R48" i="5" s="1"/>
  <c r="K53" i="5"/>
  <c r="O53" i="5" s="1"/>
  <c r="R53" i="5" s="1"/>
  <c r="T54" i="5"/>
  <c r="AA50" i="5" s="1"/>
  <c r="Z50" i="5"/>
  <c r="T90" i="5"/>
  <c r="Z58" i="5"/>
  <c r="J56" i="5"/>
  <c r="N56" i="5" s="1"/>
  <c r="Q56" i="5" s="1"/>
  <c r="M59" i="5"/>
  <c r="P59" i="5" s="1"/>
  <c r="M65" i="5"/>
  <c r="P65" i="5" s="1"/>
  <c r="J69" i="5"/>
  <c r="N69" i="5" s="1"/>
  <c r="Q69" i="5" s="1"/>
  <c r="M71" i="5"/>
  <c r="P71" i="5" s="1"/>
  <c r="J72" i="5"/>
  <c r="N72" i="5" s="1"/>
  <c r="Q72" i="5" s="1"/>
  <c r="J74" i="5"/>
  <c r="N74" i="5" s="1"/>
  <c r="Q74" i="5" s="1"/>
  <c r="M76" i="5"/>
  <c r="P76" i="5" s="1"/>
  <c r="J78" i="5"/>
  <c r="N78" i="5" s="1"/>
  <c r="Q78" i="5" s="1"/>
  <c r="M84" i="5"/>
  <c r="P84" i="5" s="1"/>
  <c r="J86" i="5"/>
  <c r="N86" i="5" s="1"/>
  <c r="Q86" i="5" s="1"/>
  <c r="J88" i="5"/>
  <c r="N88" i="5" s="1"/>
  <c r="Q88" i="5" s="1"/>
  <c r="J90" i="5"/>
  <c r="N90" i="5" s="1"/>
  <c r="Q90" i="5" s="1"/>
  <c r="K92" i="5"/>
  <c r="O92" i="5" s="1"/>
  <c r="R92" i="5" s="1"/>
  <c r="M92" i="5"/>
  <c r="P92" i="5" s="1"/>
  <c r="K56" i="5"/>
  <c r="O56" i="5" s="1"/>
  <c r="R56" i="5" s="1"/>
  <c r="K69" i="5"/>
  <c r="O69" i="5" s="1"/>
  <c r="R69" i="5" s="1"/>
  <c r="J93" i="5"/>
  <c r="N93" i="5" s="1"/>
  <c r="Q93" i="5" s="1"/>
  <c r="K93" i="5"/>
  <c r="O93" i="5" s="1"/>
  <c r="R93" i="5" s="1"/>
  <c r="K96" i="5"/>
  <c r="O96" i="5" s="1"/>
  <c r="R96" i="5" s="1"/>
  <c r="M96" i="5"/>
  <c r="P96" i="5" s="1"/>
  <c r="J59" i="5"/>
  <c r="N59" i="5" s="1"/>
  <c r="Q59" i="5" s="1"/>
  <c r="J65" i="5"/>
  <c r="N65" i="5" s="1"/>
  <c r="Q65" i="5" s="1"/>
  <c r="J71" i="5"/>
  <c r="N71" i="5" s="1"/>
  <c r="Q71" i="5" s="1"/>
  <c r="J76" i="5"/>
  <c r="N76" i="5" s="1"/>
  <c r="Q76" i="5" s="1"/>
  <c r="J84" i="5"/>
  <c r="N84" i="5" s="1"/>
  <c r="Q84" i="5" s="1"/>
  <c r="M93" i="5"/>
  <c r="P93" i="5" s="1"/>
  <c r="J96" i="5"/>
  <c r="N96" i="5" s="1"/>
  <c r="Q96" i="5" s="1"/>
  <c r="J97" i="5"/>
  <c r="N97" i="5" s="1"/>
  <c r="Q97" i="5" s="1"/>
  <c r="K97" i="5"/>
  <c r="O97" i="5" s="1"/>
  <c r="R97" i="5" s="1"/>
  <c r="K100" i="5"/>
  <c r="O100" i="5" s="1"/>
  <c r="R100" i="5" s="1"/>
  <c r="J100" i="5"/>
  <c r="N100" i="5" s="1"/>
  <c r="Q100" i="5" s="1"/>
  <c r="M100" i="5"/>
  <c r="P100" i="5" s="1"/>
  <c r="M97" i="5"/>
  <c r="P97" i="5" s="1"/>
  <c r="K101" i="5"/>
  <c r="O101" i="5" s="1"/>
  <c r="R101" i="5" s="1"/>
  <c r="M104" i="5"/>
  <c r="P104" i="5" s="1"/>
  <c r="K105" i="5"/>
  <c r="O105" i="5" s="1"/>
  <c r="R105" i="5" s="1"/>
  <c r="M108" i="5"/>
  <c r="P108" i="5" s="1"/>
  <c r="K109" i="5"/>
  <c r="O109" i="5" s="1"/>
  <c r="R109" i="5" s="1"/>
  <c r="M112" i="5"/>
  <c r="P112" i="5" s="1"/>
  <c r="K113" i="5"/>
  <c r="O113" i="5" s="1"/>
  <c r="R113" i="5" s="1"/>
  <c r="M116" i="5"/>
  <c r="P116" i="5" s="1"/>
  <c r="K117" i="5"/>
  <c r="O117" i="5" s="1"/>
  <c r="R117" i="5" s="1"/>
  <c r="M120" i="5"/>
  <c r="P120" i="5" s="1"/>
  <c r="K121" i="5"/>
  <c r="O121" i="5" s="1"/>
  <c r="R121" i="5" s="1"/>
  <c r="K130" i="5"/>
  <c r="O130" i="5" s="1"/>
  <c r="R130" i="5" s="1"/>
  <c r="J130" i="5"/>
  <c r="N130" i="5" s="1"/>
  <c r="Q130" i="5" s="1"/>
  <c r="M133" i="5"/>
  <c r="P133" i="5" s="1"/>
  <c r="K133" i="5"/>
  <c r="O133" i="5" s="1"/>
  <c r="R133" i="5" s="1"/>
  <c r="K134" i="5"/>
  <c r="O134" i="5" s="1"/>
  <c r="R134" i="5" s="1"/>
  <c r="J134" i="5"/>
  <c r="N134" i="5" s="1"/>
  <c r="Q134" i="5" s="1"/>
  <c r="M137" i="5"/>
  <c r="P137" i="5" s="1"/>
  <c r="K137" i="5"/>
  <c r="O137" i="5" s="1"/>
  <c r="R137" i="5" s="1"/>
  <c r="M145" i="5"/>
  <c r="P145" i="5" s="1"/>
  <c r="K145" i="5"/>
  <c r="O145" i="5" s="1"/>
  <c r="R145" i="5" s="1"/>
  <c r="J104" i="5"/>
  <c r="N104" i="5" s="1"/>
  <c r="Q104" i="5" s="1"/>
  <c r="J108" i="5"/>
  <c r="N108" i="5" s="1"/>
  <c r="Q108" i="5" s="1"/>
  <c r="J112" i="5"/>
  <c r="N112" i="5" s="1"/>
  <c r="Q112" i="5" s="1"/>
  <c r="J116" i="5"/>
  <c r="N116" i="5" s="1"/>
  <c r="Q116" i="5" s="1"/>
  <c r="J120" i="5"/>
  <c r="N120" i="5" s="1"/>
  <c r="Q120" i="5" s="1"/>
  <c r="J125" i="5"/>
  <c r="N125" i="5" s="1"/>
  <c r="Q125" i="5" s="1"/>
  <c r="M134" i="5"/>
  <c r="P134" i="5" s="1"/>
  <c r="J137" i="5"/>
  <c r="N137" i="5" s="1"/>
  <c r="Q137" i="5" s="1"/>
  <c r="K138" i="5"/>
  <c r="O138" i="5" s="1"/>
  <c r="R138" i="5" s="1"/>
  <c r="J138" i="5"/>
  <c r="N138" i="5" s="1"/>
  <c r="Q138" i="5" s="1"/>
  <c r="M141" i="5"/>
  <c r="P141" i="5" s="1"/>
  <c r="K141" i="5"/>
  <c r="O141" i="5" s="1"/>
  <c r="R141" i="5" s="1"/>
  <c r="J145" i="5"/>
  <c r="N145" i="5" s="1"/>
  <c r="Q145" i="5" s="1"/>
  <c r="K146" i="5"/>
  <c r="O146" i="5" s="1"/>
  <c r="R146" i="5" s="1"/>
  <c r="J146" i="5"/>
  <c r="N146" i="5" s="1"/>
  <c r="Q146" i="5" s="1"/>
  <c r="J149" i="5"/>
  <c r="N149" i="5" s="1"/>
  <c r="Q149" i="5" s="1"/>
  <c r="M149" i="5"/>
  <c r="P149" i="5" s="1"/>
  <c r="K149" i="5"/>
  <c r="O149" i="5" s="1"/>
  <c r="R149" i="5" s="1"/>
  <c r="M125" i="5"/>
  <c r="P125" i="5" s="1"/>
  <c r="M129" i="5"/>
  <c r="P129" i="5" s="1"/>
  <c r="K129" i="5"/>
  <c r="O129" i="5" s="1"/>
  <c r="R129" i="5" s="1"/>
  <c r="M138" i="5"/>
  <c r="P138" i="5" s="1"/>
  <c r="J141" i="5"/>
  <c r="N141" i="5" s="1"/>
  <c r="Q141" i="5" s="1"/>
  <c r="K144" i="5"/>
  <c r="O144" i="5" s="1"/>
  <c r="R144" i="5" s="1"/>
  <c r="J144" i="5"/>
  <c r="N144" i="5" s="1"/>
  <c r="Q144" i="5" s="1"/>
  <c r="M146" i="5"/>
  <c r="P146" i="5" s="1"/>
  <c r="J150" i="5"/>
  <c r="N150" i="5" s="1"/>
  <c r="Q150" i="5" s="1"/>
  <c r="K153" i="5"/>
  <c r="O153" i="5" s="1"/>
  <c r="R153" i="5" s="1"/>
  <c r="J154" i="5"/>
  <c r="N154" i="5" s="1"/>
  <c r="Q154" i="5" s="1"/>
  <c r="K157" i="5"/>
  <c r="O157" i="5" s="1"/>
  <c r="R157" i="5" s="1"/>
  <c r="J158" i="5"/>
  <c r="N158" i="5" s="1"/>
  <c r="Q158" i="5" s="1"/>
  <c r="J160" i="5"/>
  <c r="N160" i="5" s="1"/>
  <c r="Q160" i="5" s="1"/>
  <c r="K161" i="5"/>
  <c r="O161" i="5" s="1"/>
  <c r="R161" i="5" s="1"/>
  <c r="M153" i="5"/>
  <c r="P153" i="5" s="1"/>
  <c r="M157" i="5"/>
  <c r="P157" i="5" s="1"/>
  <c r="M161" i="5"/>
  <c r="P161" i="5" s="1"/>
  <c r="T69" i="5" l="1"/>
  <c r="Z51" i="5"/>
  <c r="T161" i="5"/>
  <c r="Z70" i="5"/>
  <c r="Z49" i="5"/>
  <c r="T53" i="5"/>
  <c r="AA49" i="5" s="1"/>
  <c r="T52" i="5"/>
  <c r="Z48" i="5"/>
  <c r="B7" i="5"/>
  <c r="C6" i="5"/>
  <c r="T144" i="5"/>
  <c r="AA67" i="5" s="1"/>
  <c r="Z67" i="5"/>
  <c r="T141" i="5"/>
  <c r="Z64" i="5"/>
  <c r="B8" i="5" l="1"/>
  <c r="C7" i="5"/>
  <c r="B9" i="5" l="1"/>
  <c r="C8" i="5"/>
  <c r="C9" i="5" l="1"/>
  <c r="B10" i="5"/>
  <c r="C10" i="5" s="1"/>
</calcChain>
</file>

<file path=xl/sharedStrings.xml><?xml version="1.0" encoding="utf-8"?>
<sst xmlns="http://schemas.openxmlformats.org/spreadsheetml/2006/main" count="1011" uniqueCount="91">
  <si>
    <t>Run No.</t>
  </si>
  <si>
    <t>Beaker</t>
  </si>
  <si>
    <t>Bag</t>
  </si>
  <si>
    <t>Before</t>
  </si>
  <si>
    <t>After</t>
  </si>
  <si>
    <t>Original</t>
  </si>
  <si>
    <t>Cd2144</t>
  </si>
  <si>
    <t>Cd2265</t>
  </si>
  <si>
    <t>Cd2288</t>
  </si>
  <si>
    <t>Na3302</t>
  </si>
  <si>
    <t>Na5688</t>
  </si>
  <si>
    <t>Na5889</t>
  </si>
  <si>
    <t>Na8183</t>
  </si>
  <si>
    <t>x11</t>
  </si>
  <si>
    <t xml:space="preserve">Beaker </t>
  </si>
  <si>
    <t>Bag 0.05%</t>
  </si>
  <si>
    <t>Bag 0%</t>
  </si>
  <si>
    <t>Bag 0.00156%</t>
  </si>
  <si>
    <t>Bag 0.0625%</t>
  </si>
  <si>
    <t>Remove negatives</t>
  </si>
  <si>
    <t>Data displayed in mg/L</t>
  </si>
  <si>
    <t>SHALE</t>
  </si>
  <si>
    <t>Na WL</t>
  </si>
  <si>
    <t>PAM (mg/L)</t>
  </si>
  <si>
    <t>Cd (mg/L)</t>
  </si>
  <si>
    <t>Ratio</t>
  </si>
  <si>
    <t>NO</t>
  </si>
  <si>
    <t>YES</t>
  </si>
  <si>
    <t>NO SHALE</t>
  </si>
  <si>
    <t>0 mg/L PAM</t>
  </si>
  <si>
    <t>SODIUM</t>
  </si>
  <si>
    <t>400ml</t>
  </si>
  <si>
    <t>20ml</t>
  </si>
  <si>
    <t>Beaker before</t>
  </si>
  <si>
    <t>Bag before</t>
  </si>
  <si>
    <t>Beaker after</t>
  </si>
  <si>
    <t>Bag After</t>
  </si>
  <si>
    <t xml:space="preserve">Cd Concentration </t>
  </si>
  <si>
    <t>15.625 mg/L PAM</t>
  </si>
  <si>
    <t>62.5 mg/L PAM</t>
  </si>
  <si>
    <t>500 mg/L PAM</t>
  </si>
  <si>
    <t>Na WAVELENGTH (nm)</t>
  </si>
  <si>
    <t>RATIO</t>
  </si>
  <si>
    <t>EXPT #6 ICP FAILURE</t>
  </si>
  <si>
    <t>Colloid Test</t>
  </si>
  <si>
    <t>Standards #1</t>
  </si>
  <si>
    <t>% PAM</t>
  </si>
  <si>
    <t>Diluted PAM</t>
  </si>
  <si>
    <t>570nm</t>
  </si>
  <si>
    <t>570 avg</t>
  </si>
  <si>
    <t>Linear</t>
  </si>
  <si>
    <t>Poly n/0</t>
  </si>
  <si>
    <t>Shale Used: HF UBS</t>
  </si>
  <si>
    <t>Run</t>
  </si>
  <si>
    <t>Copper Conc</t>
  </si>
  <si>
    <t>Shale?</t>
  </si>
  <si>
    <t>AVG added</t>
  </si>
  <si>
    <t>AVG subtracted</t>
  </si>
  <si>
    <t>Cd AVG</t>
  </si>
  <si>
    <t>Control</t>
  </si>
  <si>
    <t>P</t>
  </si>
  <si>
    <t>AVG</t>
  </si>
  <si>
    <t>Cdadded</t>
  </si>
  <si>
    <t>Cdsubt</t>
  </si>
  <si>
    <t>Control TW</t>
  </si>
  <si>
    <t>Initial Bag Conc (mg/L)</t>
  </si>
  <si>
    <t>Predicted Conc (beaker &amp; bag) (mg/L)</t>
  </si>
  <si>
    <t>Actual Conc (beaker &amp; bag) (mg/L)</t>
  </si>
  <si>
    <t>Ratio loss/gain</t>
  </si>
  <si>
    <t xml:space="preserve"> </t>
  </si>
  <si>
    <t>BLANK</t>
  </si>
  <si>
    <t>Blank (#1)</t>
  </si>
  <si>
    <t>Expt #1</t>
  </si>
  <si>
    <t>Expt #2</t>
  </si>
  <si>
    <t>Expt #3</t>
  </si>
  <si>
    <t>Expt #4</t>
  </si>
  <si>
    <t>Expt #5</t>
  </si>
  <si>
    <t>Expt #6</t>
  </si>
  <si>
    <t>Expt #7</t>
  </si>
  <si>
    <t>Expt #8</t>
  </si>
  <si>
    <t>Initial conc in blank</t>
  </si>
  <si>
    <t>diluted value</t>
  </si>
  <si>
    <t>observed value in bag after</t>
  </si>
  <si>
    <t>expected conc on bais of fracitonation</t>
  </si>
  <si>
    <t>fractionation</t>
  </si>
  <si>
    <t>Obs (bag after)</t>
  </si>
  <si>
    <t>colloidfraction</t>
  </si>
  <si>
    <t>conc on colloid</t>
  </si>
  <si>
    <t>K value</t>
  </si>
  <si>
    <t xml:space="preserve">observed value in </t>
  </si>
  <si>
    <t>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</si>
</sst>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%"/>
    <numFmt numFmtId="165" formatCode="0.000"/>
    <numFmt numFmtId="166" formatCode="0.000000"/>
  </numFmts>
  <fonts count="15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00B050"/>
      <name val="Cambria"/>
      <family val="1"/>
    </font>
    <font>
      <b/>
      <sz val="11"/>
      <color rgb="FFFF0000"/>
      <name val="Cambria"/>
      <family val="1"/>
    </font>
    <font>
      <sz val="11"/>
      <color rgb="FF00B0F0"/>
      <name val="Cambria"/>
      <family val="1"/>
    </font>
    <font>
      <sz val="11"/>
      <color theme="1"/>
      <name val="Wingdings 2"/>
      <family val="1"/>
      <charset val="2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92">
    <xf numFmtId="0" fontId="0" fillId="0" borderId="0" xfId="0"/>
    <xf numFmtId="0" fontId="3" fillId="0" borderId="0" xfId="0" applyFont="1"/>
    <xf numFmtId="0" fontId="3" fillId="0" borderId="0" xfId="1" applyFont="1" applyBorder="1"/>
    <xf numFmtId="0" fontId="4" fillId="0" borderId="0" xfId="1" applyFont="1" applyBorder="1"/>
    <xf numFmtId="9" fontId="4" fillId="0" borderId="0" xfId="1" applyNumberFormat="1" applyFont="1" applyBorder="1"/>
    <xf numFmtId="0" fontId="4" fillId="0" borderId="0" xfId="0" applyFont="1" applyBorder="1"/>
    <xf numFmtId="0" fontId="4" fillId="0" borderId="0" xfId="1" applyFont="1" applyFill="1" applyBorder="1"/>
    <xf numFmtId="0" fontId="3" fillId="0" borderId="0" xfId="0" applyFont="1" applyBorder="1"/>
    <xf numFmtId="164" fontId="4" fillId="0" borderId="0" xfId="1" applyNumberFormat="1" applyFont="1" applyBorder="1"/>
    <xf numFmtId="0" fontId="3" fillId="0" borderId="0" xfId="1" applyFont="1"/>
    <xf numFmtId="0" fontId="5" fillId="0" borderId="0" xfId="1" applyFont="1" applyBorder="1"/>
    <xf numFmtId="0" fontId="7" fillId="0" borderId="0" xfId="0" applyFont="1"/>
    <xf numFmtId="0" fontId="1" fillId="0" borderId="0" xfId="0" applyFont="1"/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4" fillId="0" borderId="0" xfId="1" applyFont="1" applyFill="1" applyBorder="1"/>
    <xf numFmtId="0" fontId="3" fillId="0" borderId="0" xfId="1" applyFont="1" applyBorder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0" fillId="0" borderId="0" xfId="0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0" fillId="0" borderId="0" xfId="0" applyFill="1" applyBorder="1"/>
    <xf numFmtId="0" fontId="9" fillId="0" borderId="0" xfId="0" applyFont="1"/>
    <xf numFmtId="0" fontId="9" fillId="0" borderId="0" xfId="0" applyFont="1" applyBorder="1"/>
    <xf numFmtId="0" fontId="9" fillId="0" borderId="7" xfId="0" applyFont="1" applyBorder="1"/>
    <xf numFmtId="0" fontId="11" fillId="0" borderId="0" xfId="0" applyFont="1"/>
    <xf numFmtId="9" fontId="9" fillId="0" borderId="0" xfId="0" applyNumberFormat="1" applyFont="1"/>
    <xf numFmtId="164" fontId="9" fillId="0" borderId="0" xfId="0" applyNumberFormat="1" applyFont="1"/>
    <xf numFmtId="10" fontId="9" fillId="0" borderId="0" xfId="0" applyNumberFormat="1" applyFont="1"/>
    <xf numFmtId="9" fontId="9" fillId="0" borderId="0" xfId="0" applyNumberFormat="1" applyFont="1" applyBorder="1"/>
    <xf numFmtId="164" fontId="9" fillId="0" borderId="0" xfId="0" applyNumberFormat="1" applyFont="1" applyBorder="1"/>
    <xf numFmtId="10" fontId="9" fillId="0" borderId="7" xfId="0" applyNumberFormat="1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9" fillId="0" borderId="0" xfId="1" applyFont="1" applyBorder="1"/>
    <xf numFmtId="0" fontId="11" fillId="0" borderId="0" xfId="0" applyFont="1" applyBorder="1" applyAlignment="1">
      <alignment vertical="center"/>
    </xf>
    <xf numFmtId="0" fontId="9" fillId="0" borderId="7" xfId="1" applyFont="1" applyBorder="1"/>
    <xf numFmtId="0" fontId="9" fillId="5" borderId="0" xfId="0" applyFont="1" applyFill="1"/>
    <xf numFmtId="0" fontId="9" fillId="5" borderId="0" xfId="0" applyFont="1" applyFill="1" applyBorder="1"/>
    <xf numFmtId="0" fontId="9" fillId="5" borderId="7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9" fillId="0" borderId="1" xfId="0" applyFont="1" applyBorder="1"/>
    <xf numFmtId="0" fontId="9" fillId="0" borderId="1" xfId="1" applyFont="1" applyBorder="1"/>
    <xf numFmtId="0" fontId="9" fillId="0" borderId="1" xfId="0" applyFont="1" applyFill="1" applyBorder="1"/>
    <xf numFmtId="0" fontId="9" fillId="5" borderId="1" xfId="0" applyFont="1" applyFill="1" applyBorder="1"/>
    <xf numFmtId="0" fontId="11" fillId="0" borderId="1" xfId="0" applyFont="1" applyFill="1" applyBorder="1" applyAlignment="1">
      <alignment vertical="center"/>
    </xf>
    <xf numFmtId="0" fontId="9" fillId="5" borderId="9" xfId="0" applyFont="1" applyFill="1" applyBorder="1"/>
    <xf numFmtId="0" fontId="9" fillId="0" borderId="0" xfId="1" applyFont="1" applyFill="1" applyBorder="1"/>
    <xf numFmtId="0" fontId="11" fillId="0" borderId="1" xfId="0" applyFont="1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10" fillId="3" borderId="0" xfId="0" applyFont="1" applyFill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0">
    <cellStyle name="Normal" xfId="0" builtinId="0"/>
    <cellStyle name="Normal 2" xfId="1"/>
    <cellStyle name="Normal 2 2" xfId="6"/>
    <cellStyle name="Normal 2 2 2" xfId="7"/>
    <cellStyle name="Normal 3" xfId="3"/>
    <cellStyle name="Normal 3 2" xfId="8"/>
    <cellStyle name="Normal 3 2 2" xfId="9"/>
    <cellStyle name="Normal 4" xfId="4"/>
    <cellStyle name="Normal 5" xfId="2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Standards #1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Standards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FULL_ADS_RESULTS!$F$4:$F$11</c:f>
              <c:numCache>
                <c:formatCode>General</c:formatCode>
                <c:ptCount val="8"/>
                <c:pt idx="0">
                  <c:v>2.3614999999999999</c:v>
                </c:pt>
                <c:pt idx="1">
                  <c:v>1.839</c:v>
                </c:pt>
                <c:pt idx="2">
                  <c:v>1.0895000000000001</c:v>
                </c:pt>
                <c:pt idx="3">
                  <c:v>0.58149999999999991</c:v>
                </c:pt>
                <c:pt idx="4">
                  <c:v>0.27950000000000003</c:v>
                </c:pt>
                <c:pt idx="5">
                  <c:v>0.1545</c:v>
                </c:pt>
                <c:pt idx="6">
                  <c:v>7.5499999999999998E-2</c:v>
                </c:pt>
                <c:pt idx="7">
                  <c:v>0</c:v>
                </c:pt>
              </c:numCache>
            </c:numRef>
          </c:xVal>
          <c:yVal>
            <c:numRef>
              <c:f>FULL_ADS_RESULTS!$B$4:$B$11</c:f>
              <c:numCache>
                <c:formatCode>General</c:formatCode>
                <c:ptCount val="8"/>
                <c:pt idx="0">
                  <c:v>0.1</c:v>
                </c:pt>
                <c:pt idx="1">
                  <c:v>0.05</c:v>
                </c:pt>
                <c:pt idx="2">
                  <c:v>2.5000000000000001E-2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3.1250000000000002E-3</c:v>
                </c:pt>
                <c:pt idx="6">
                  <c:v>1.5625000000000001E-3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9C-41FC-96E1-F880953EFCDC}"/>
            </c:ext>
          </c:extLst>
        </c:ser>
        <c:ser>
          <c:idx val="1"/>
          <c:order val="1"/>
          <c:tx>
            <c:v>0-250 standards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0400239806341267E-2"/>
                  <c:y val="-6.923081096992725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FULL_ADS_RESULTS!$F$6:$F$11</c:f>
              <c:numCache>
                <c:formatCode>General</c:formatCode>
                <c:ptCount val="6"/>
                <c:pt idx="0">
                  <c:v>1.0895000000000001</c:v>
                </c:pt>
                <c:pt idx="1">
                  <c:v>0.58149999999999991</c:v>
                </c:pt>
                <c:pt idx="2">
                  <c:v>0.27950000000000003</c:v>
                </c:pt>
                <c:pt idx="3">
                  <c:v>0.1545</c:v>
                </c:pt>
                <c:pt idx="4">
                  <c:v>7.5499999999999998E-2</c:v>
                </c:pt>
                <c:pt idx="5">
                  <c:v>0</c:v>
                </c:pt>
              </c:numCache>
            </c:numRef>
          </c:xVal>
          <c:yVal>
            <c:numRef>
              <c:f>FULL_ADS_RESULTS!$B$6:$B$11</c:f>
              <c:numCache>
                <c:formatCode>General</c:formatCode>
                <c:ptCount val="6"/>
                <c:pt idx="0">
                  <c:v>2.5000000000000001E-2</c:v>
                </c:pt>
                <c:pt idx="1">
                  <c:v>1.2500000000000001E-2</c:v>
                </c:pt>
                <c:pt idx="2">
                  <c:v>6.2500000000000003E-3</c:v>
                </c:pt>
                <c:pt idx="3">
                  <c:v>3.1250000000000002E-3</c:v>
                </c:pt>
                <c:pt idx="4">
                  <c:v>1.5625000000000001E-3</c:v>
                </c:pt>
                <c:pt idx="5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9C-41FC-96E1-F880953E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135552"/>
        <c:axId val="128137088"/>
      </c:scatterChart>
      <c:valAx>
        <c:axId val="12813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137088"/>
        <c:crosses val="autoZero"/>
        <c:crossBetween val="midCat"/>
      </c:valAx>
      <c:valAx>
        <c:axId val="128137088"/>
        <c:scaling>
          <c:orientation val="minMax"/>
          <c:max val="0.12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13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FULL_ADS_RESULTS!$X$59</c:f>
              <c:strCache>
                <c:ptCount val="1"/>
                <c:pt idx="0">
                  <c:v>Initial Bag Conc (mg/L)</c:v>
                </c:pt>
              </c:strCache>
            </c:strRef>
          </c:tx>
          <c:invertIfNegative val="0"/>
          <c:val>
            <c:numRef>
              <c:f>FULL_ADS_RESULTS!$X$60:$X$71</c:f>
              <c:numCache>
                <c:formatCode>General</c:formatCode>
                <c:ptCount val="12"/>
                <c:pt idx="0">
                  <c:v>1.56E-3</c:v>
                </c:pt>
                <c:pt idx="1">
                  <c:v>1.56E-3</c:v>
                </c:pt>
                <c:pt idx="2">
                  <c:v>1.56E-3</c:v>
                </c:pt>
                <c:pt idx="3">
                  <c:v>1.56E-3</c:v>
                </c:pt>
                <c:pt idx="4">
                  <c:v>6.2500000000000003E-3</c:v>
                </c:pt>
                <c:pt idx="5">
                  <c:v>6.2500000000000003E-3</c:v>
                </c:pt>
                <c:pt idx="6">
                  <c:v>6.2500000000000003E-3</c:v>
                </c:pt>
                <c:pt idx="7">
                  <c:v>6.2500000000000003E-3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FULL_ADS_RESULTS!$Y$59</c:f>
              <c:strCache>
                <c:ptCount val="1"/>
                <c:pt idx="0">
                  <c:v>Predicted Conc (beaker &amp; bag) (mg/L)</c:v>
                </c:pt>
              </c:strCache>
            </c:strRef>
          </c:tx>
          <c:invertIfNegative val="0"/>
          <c:val>
            <c:numRef>
              <c:f>FULL_ADS_RESULTS!$Y$60:$Y$71</c:f>
              <c:numCache>
                <c:formatCode>0.000000</c:formatCode>
                <c:ptCount val="12"/>
                <c:pt idx="0">
                  <c:v>7.4285714285714287E-5</c:v>
                </c:pt>
                <c:pt idx="1">
                  <c:v>7.4285714285714287E-5</c:v>
                </c:pt>
                <c:pt idx="2">
                  <c:v>7.4285714285714287E-5</c:v>
                </c:pt>
                <c:pt idx="3">
                  <c:v>7.4285714285714287E-5</c:v>
                </c:pt>
                <c:pt idx="4">
                  <c:v>2.9761904761904765E-4</c:v>
                </c:pt>
                <c:pt idx="5">
                  <c:v>2.9761904761904765E-4</c:v>
                </c:pt>
                <c:pt idx="6">
                  <c:v>2.9761904761904765E-4</c:v>
                </c:pt>
                <c:pt idx="7">
                  <c:v>2.9761904761904765E-4</c:v>
                </c:pt>
                <c:pt idx="8">
                  <c:v>2.3809523809523812E-3</c:v>
                </c:pt>
                <c:pt idx="9">
                  <c:v>2.3809523809523812E-3</c:v>
                </c:pt>
                <c:pt idx="10">
                  <c:v>2.3809523809523812E-3</c:v>
                </c:pt>
                <c:pt idx="11">
                  <c:v>2.3809523809523812E-3</c:v>
                </c:pt>
              </c:numCache>
            </c:numRef>
          </c:val>
        </c:ser>
        <c:ser>
          <c:idx val="2"/>
          <c:order val="2"/>
          <c:tx>
            <c:strRef>
              <c:f>FULL_ADS_RESULTS!$Z$59</c:f>
              <c:strCache>
                <c:ptCount val="1"/>
                <c:pt idx="0">
                  <c:v>Actual Conc (beaker &amp; bag) (mg/L)</c:v>
                </c:pt>
              </c:strCache>
            </c:strRef>
          </c:tx>
          <c:invertIfNegative val="0"/>
          <c:val>
            <c:numRef>
              <c:f>FULL_ADS_RESULTS!$Z$60:$Z$71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4.2135000000000008E-4</c:v>
                </c:pt>
                <c:pt idx="7">
                  <c:v>6.6400000000000042E-5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6.5035000000000006E-4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75104"/>
        <c:axId val="128185088"/>
      </c:barChart>
      <c:catAx>
        <c:axId val="128175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8185088"/>
        <c:crosses val="autoZero"/>
        <c:auto val="1"/>
        <c:lblAlgn val="ctr"/>
        <c:lblOffset val="100"/>
        <c:noMultiLvlLbl val="0"/>
      </c:catAx>
      <c:valAx>
        <c:axId val="12818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175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b="0" u="sng"/>
            </a:pPr>
            <a:r>
              <a:rPr lang="en-US" b="0" u="sng"/>
              <a:t>No Shale Present</a:t>
            </a:r>
          </a:p>
        </c:rich>
      </c:tx>
      <c:layout>
        <c:manualLayout>
          <c:xMode val="edge"/>
          <c:yMode val="edge"/>
          <c:x val="8.8273475087189884E-2"/>
          <c:y val="2.41621121719398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0246868428027807E-2"/>
          <c:y val="2.7330264504750651E-2"/>
          <c:w val="0.84402552576775003"/>
          <c:h val="0.8962321403615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FULL_ADS_RESULTS!$X$46</c:f>
              <c:strCache>
                <c:ptCount val="1"/>
                <c:pt idx="0">
                  <c:v>Initial Bag Conc (mg/L)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FULL_ADS_RESULTS!$W$47:$W$58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</c:numCache>
            </c:numRef>
          </c:cat>
          <c:val>
            <c:numRef>
              <c:f>FULL_ADS_RESULTS!$X$47:$X$58</c:f>
              <c:numCache>
                <c:formatCode>General</c:formatCode>
                <c:ptCount val="12"/>
                <c:pt idx="0">
                  <c:v>1.56E-3</c:v>
                </c:pt>
                <c:pt idx="1">
                  <c:v>1.56E-3</c:v>
                </c:pt>
                <c:pt idx="2">
                  <c:v>1.56E-3</c:v>
                </c:pt>
                <c:pt idx="3">
                  <c:v>1.56E-3</c:v>
                </c:pt>
                <c:pt idx="4">
                  <c:v>6.2500000000000003E-3</c:v>
                </c:pt>
                <c:pt idx="5">
                  <c:v>6.2500000000000003E-3</c:v>
                </c:pt>
                <c:pt idx="6">
                  <c:v>6.2500000000000003E-3</c:v>
                </c:pt>
                <c:pt idx="7">
                  <c:v>6.2500000000000003E-3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FULL_ADS_RESULTS!$Y$46</c:f>
              <c:strCache>
                <c:ptCount val="1"/>
                <c:pt idx="0">
                  <c:v>Predicted Conc (beaker &amp; bag) (mg/L)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FULL_ADS_RESULTS!$W$47:$W$58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</c:numCache>
            </c:numRef>
          </c:cat>
          <c:val>
            <c:numRef>
              <c:f>FULL_ADS_RESULTS!$Y$47:$Y$58</c:f>
              <c:numCache>
                <c:formatCode>0.000000</c:formatCode>
                <c:ptCount val="12"/>
                <c:pt idx="0">
                  <c:v>7.4285714285714287E-5</c:v>
                </c:pt>
                <c:pt idx="1">
                  <c:v>7.4285714285714287E-5</c:v>
                </c:pt>
                <c:pt idx="2">
                  <c:v>7.4285714285714287E-5</c:v>
                </c:pt>
                <c:pt idx="3">
                  <c:v>7.4285714285714287E-5</c:v>
                </c:pt>
                <c:pt idx="4">
                  <c:v>2.9761904761904765E-4</c:v>
                </c:pt>
                <c:pt idx="5">
                  <c:v>2.9761904761904765E-4</c:v>
                </c:pt>
                <c:pt idx="6">
                  <c:v>2.9761904761904765E-4</c:v>
                </c:pt>
                <c:pt idx="7">
                  <c:v>2.9761904761904765E-4</c:v>
                </c:pt>
                <c:pt idx="8">
                  <c:v>2.3809523809523812E-3</c:v>
                </c:pt>
                <c:pt idx="9">
                  <c:v>2.3809523809523812E-3</c:v>
                </c:pt>
                <c:pt idx="10">
                  <c:v>2.3809523809523812E-3</c:v>
                </c:pt>
                <c:pt idx="11">
                  <c:v>2.3809523809523812E-3</c:v>
                </c:pt>
              </c:numCache>
            </c:numRef>
          </c:val>
        </c:ser>
        <c:ser>
          <c:idx val="2"/>
          <c:order val="2"/>
          <c:tx>
            <c:strRef>
              <c:f>FULL_ADS_RESULTS!$Z$46</c:f>
              <c:strCache>
                <c:ptCount val="1"/>
                <c:pt idx="0">
                  <c:v>Actual Conc (beaker &amp; bag) (mg/L)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FULL_ADS_RESULTS!$W$47:$W$58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</c:numCache>
            </c:numRef>
          </c:cat>
          <c:val>
            <c:numRef>
              <c:f>FULL_ADS_RESULTS!$Z$47:$Z$58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4.4425000000000004E-4</c:v>
                </c:pt>
                <c:pt idx="3">
                  <c:v>1.0075000000000009E-4</c:v>
                </c:pt>
                <c:pt idx="4">
                  <c:v>0</c:v>
                </c:pt>
                <c:pt idx="5">
                  <c:v>1.0075000000000009E-4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1.580000000000001E-4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15712"/>
        <c:axId val="130926464"/>
      </c:barChart>
      <c:lineChart>
        <c:grouping val="standard"/>
        <c:varyColors val="0"/>
        <c:ser>
          <c:idx val="3"/>
          <c:order val="3"/>
          <c:tx>
            <c:v>Ratio dilution (%)</c:v>
          </c:tx>
          <c:spPr>
            <a:ln>
              <a:noFill/>
              <a:prstDash val="sysDot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FULL_ADS_RESULTS!$AA$47:$AA$58</c:f>
              <c:numCache>
                <c:formatCode>General</c:formatCode>
                <c:ptCount val="12"/>
                <c:pt idx="2">
                  <c:v>5.9802884615384624</c:v>
                </c:pt>
                <c:pt idx="3">
                  <c:v>1.3562500000000013</c:v>
                </c:pt>
                <c:pt idx="5">
                  <c:v>0.33852000000000027</c:v>
                </c:pt>
                <c:pt idx="10">
                  <c:v>6.636000000000003E-2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78944"/>
        <c:axId val="136577024"/>
      </c:lineChart>
      <c:catAx>
        <c:axId val="13091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Starting Cadmium conc in beaker (mg/L)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0926464"/>
        <c:crosses val="autoZero"/>
        <c:auto val="1"/>
        <c:lblAlgn val="ctr"/>
        <c:lblOffset val="100"/>
        <c:noMultiLvlLbl val="0"/>
      </c:catAx>
      <c:valAx>
        <c:axId val="130926464"/>
        <c:scaling>
          <c:orientation val="minMax"/>
          <c:max val="5.000000000000001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Initial Bag PAM Conc (mg/L)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0915712"/>
        <c:crosses val="autoZero"/>
        <c:crossBetween val="between"/>
      </c:valAx>
      <c:valAx>
        <c:axId val="136577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FF0000"/>
                    </a:solidFill>
                  </a:defRPr>
                </a:pPr>
                <a:r>
                  <a:rPr lang="en-US" b="0">
                    <a:solidFill>
                      <a:srgbClr val="FF0000"/>
                    </a:solidFill>
                  </a:rPr>
                  <a:t>Ratio loss/gain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>
              <a:defRPr>
                <a:solidFill>
                  <a:srgbClr val="FF0000"/>
                </a:solidFill>
              </a:defRPr>
            </a:pPr>
            <a:endParaRPr lang="en-US"/>
          </a:p>
        </c:txPr>
        <c:crossAx val="136578944"/>
        <c:crosses val="max"/>
        <c:crossBetween val="between"/>
      </c:valAx>
      <c:catAx>
        <c:axId val="13657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365770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016409175136488"/>
          <c:y val="0.30768692521247043"/>
          <c:w val="0.30526049006667572"/>
          <c:h val="0.175365457466793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b="0" u="sng"/>
            </a:pPr>
            <a:r>
              <a:rPr lang="en-US" b="0" u="sng"/>
              <a:t>Shale Present</a:t>
            </a:r>
          </a:p>
        </c:rich>
      </c:tx>
      <c:layout>
        <c:manualLayout>
          <c:xMode val="edge"/>
          <c:yMode val="edge"/>
          <c:x val="8.8273475087189884E-2"/>
          <c:y val="2.416211217193987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0246868428027807E-2"/>
          <c:y val="2.7330264504750651E-2"/>
          <c:w val="0.84402552576775003"/>
          <c:h val="0.8962321403615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FULL_ADS_RESULTS!$X$59</c:f>
              <c:strCache>
                <c:ptCount val="1"/>
                <c:pt idx="0">
                  <c:v>Initial Bag Conc (mg/L)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FULL_ADS_RESULTS!$W$60:$W$71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</c:numCache>
            </c:numRef>
          </c:cat>
          <c:val>
            <c:numRef>
              <c:f>FULL_ADS_RESULTS!$X$60:$X$71</c:f>
              <c:numCache>
                <c:formatCode>General</c:formatCode>
                <c:ptCount val="12"/>
                <c:pt idx="0">
                  <c:v>1.56E-3</c:v>
                </c:pt>
                <c:pt idx="1">
                  <c:v>1.56E-3</c:v>
                </c:pt>
                <c:pt idx="2">
                  <c:v>1.56E-3</c:v>
                </c:pt>
                <c:pt idx="3">
                  <c:v>1.56E-3</c:v>
                </c:pt>
                <c:pt idx="4">
                  <c:v>6.2500000000000003E-3</c:v>
                </c:pt>
                <c:pt idx="5">
                  <c:v>6.2500000000000003E-3</c:v>
                </c:pt>
                <c:pt idx="6">
                  <c:v>6.2500000000000003E-3</c:v>
                </c:pt>
                <c:pt idx="7">
                  <c:v>6.2500000000000003E-3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</c:ser>
        <c:ser>
          <c:idx val="1"/>
          <c:order val="1"/>
          <c:tx>
            <c:strRef>
              <c:f>FULL_ADS_RESULTS!$Y$59</c:f>
              <c:strCache>
                <c:ptCount val="1"/>
                <c:pt idx="0">
                  <c:v>Predicted Conc (beaker &amp; bag) (mg/L)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FULL_ADS_RESULTS!$W$60:$W$71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</c:numCache>
            </c:numRef>
          </c:cat>
          <c:val>
            <c:numRef>
              <c:f>FULL_ADS_RESULTS!$Y$60:$Y$71</c:f>
              <c:numCache>
                <c:formatCode>0.000000</c:formatCode>
                <c:ptCount val="12"/>
                <c:pt idx="0">
                  <c:v>7.4285714285714287E-5</c:v>
                </c:pt>
                <c:pt idx="1">
                  <c:v>7.4285714285714287E-5</c:v>
                </c:pt>
                <c:pt idx="2">
                  <c:v>7.4285714285714287E-5</c:v>
                </c:pt>
                <c:pt idx="3">
                  <c:v>7.4285714285714287E-5</c:v>
                </c:pt>
                <c:pt idx="4">
                  <c:v>2.9761904761904765E-4</c:v>
                </c:pt>
                <c:pt idx="5">
                  <c:v>2.9761904761904765E-4</c:v>
                </c:pt>
                <c:pt idx="6">
                  <c:v>2.9761904761904765E-4</c:v>
                </c:pt>
                <c:pt idx="7">
                  <c:v>2.9761904761904765E-4</c:v>
                </c:pt>
                <c:pt idx="8">
                  <c:v>2.3809523809523812E-3</c:v>
                </c:pt>
                <c:pt idx="9">
                  <c:v>2.3809523809523812E-3</c:v>
                </c:pt>
                <c:pt idx="10">
                  <c:v>2.3809523809523812E-3</c:v>
                </c:pt>
                <c:pt idx="11">
                  <c:v>2.3809523809523812E-3</c:v>
                </c:pt>
              </c:numCache>
            </c:numRef>
          </c:val>
        </c:ser>
        <c:ser>
          <c:idx val="2"/>
          <c:order val="2"/>
          <c:tx>
            <c:strRef>
              <c:f>FULL_ADS_RESULTS!$Z$59</c:f>
              <c:strCache>
                <c:ptCount val="1"/>
                <c:pt idx="0">
                  <c:v>Actual Conc (beaker &amp; bag) (mg/L)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FULL_ADS_RESULTS!$W$60:$W$71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1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</c:v>
                </c:pt>
                <c:pt idx="9">
                  <c:v>5</c:v>
                </c:pt>
                <c:pt idx="10">
                  <c:v>10</c:v>
                </c:pt>
                <c:pt idx="11">
                  <c:v>20</c:v>
                </c:pt>
              </c:numCache>
            </c:numRef>
          </c:cat>
          <c:val>
            <c:numRef>
              <c:f>FULL_ADS_RESULTS!$Z$60:$Z$71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4.2135000000000008E-4</c:v>
                </c:pt>
                <c:pt idx="7">
                  <c:v>6.6400000000000042E-5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6.5035000000000006E-4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21056"/>
        <c:axId val="136623616"/>
      </c:barChart>
      <c:lineChart>
        <c:grouping val="standard"/>
        <c:varyColors val="0"/>
        <c:ser>
          <c:idx val="3"/>
          <c:order val="3"/>
          <c:tx>
            <c:v>Ratio dilution (%)</c:v>
          </c:tx>
          <c:spPr>
            <a:ln>
              <a:noFill/>
              <a:prstDash val="sysDot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FULL_ADS_RESULTS!$AA$60:$AA$71</c:f>
              <c:numCache>
                <c:formatCode>General</c:formatCode>
                <c:ptCount val="12"/>
                <c:pt idx="6">
                  <c:v>1.4157360000000001</c:v>
                </c:pt>
                <c:pt idx="7">
                  <c:v>0.22310400000000011</c:v>
                </c:pt>
                <c:pt idx="11">
                  <c:v>0.27314699999999997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627712"/>
        <c:axId val="136625536"/>
      </c:lineChart>
      <c:catAx>
        <c:axId val="13662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Starting Cadmium conc in beaker (mg/L)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623616"/>
        <c:crosses val="autoZero"/>
        <c:auto val="1"/>
        <c:lblAlgn val="ctr"/>
        <c:lblOffset val="100"/>
        <c:noMultiLvlLbl val="0"/>
      </c:catAx>
      <c:valAx>
        <c:axId val="136623616"/>
        <c:scaling>
          <c:orientation val="minMax"/>
          <c:max val="5.000000000000001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Initial Bag PAM Conc (mg/L)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621056"/>
        <c:crosses val="autoZero"/>
        <c:crossBetween val="between"/>
      </c:valAx>
      <c:valAx>
        <c:axId val="1366255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rgbClr val="FF0000"/>
                    </a:solidFill>
                  </a:defRPr>
                </a:pPr>
                <a:r>
                  <a:rPr lang="en-US" b="0">
                    <a:solidFill>
                      <a:srgbClr val="FF0000"/>
                    </a:solidFill>
                  </a:rPr>
                  <a:t>Ratio loss/gain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>
              <a:defRPr>
                <a:solidFill>
                  <a:srgbClr val="FF0000"/>
                </a:solidFill>
              </a:defRPr>
            </a:pPr>
            <a:endParaRPr lang="en-US"/>
          </a:p>
        </c:txPr>
        <c:crossAx val="136627712"/>
        <c:crosses val="max"/>
        <c:crossBetween val="between"/>
      </c:valAx>
      <c:catAx>
        <c:axId val="136627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366255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016409175136488"/>
          <c:y val="0.30768692521247043"/>
          <c:w val="0.30526049006667572"/>
          <c:h val="0.1753654574667930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426721</xdr:colOff>
      <xdr:row>0</xdr:row>
      <xdr:rowOff>117213</xdr:rowOff>
    </xdr:from>
    <xdr:to>
      <xdr:col>17</xdr:col>
      <xdr:colOff>484094</xdr:colOff>
      <xdr:row>17</xdr:row>
      <xdr:rowOff>17929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64B1E1F-873A-4AE9-BB1F-8B308B327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48025</xdr:colOff>
      <xdr:row>75</xdr:row>
      <xdr:rowOff>61150</xdr:rowOff>
    </xdr:from>
    <xdr:to>
      <xdr:col>26</xdr:col>
      <xdr:colOff>356188</xdr:colOff>
      <xdr:row>90</xdr:row>
      <xdr:rowOff>103733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625127</xdr:colOff>
      <xdr:row>91</xdr:row>
      <xdr:rowOff>80041</xdr:rowOff>
    </xdr:from>
    <xdr:to>
      <xdr:col>30</xdr:col>
      <xdr:colOff>474648</xdr:colOff>
      <xdr:row>120</xdr:row>
      <xdr:rowOff>35698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272143</xdr:colOff>
      <xdr:row>120</xdr:row>
      <xdr:rowOff>108857</xdr:rowOff>
    </xdr:from>
    <xdr:to>
      <xdr:col>30</xdr:col>
      <xdr:colOff>121664</xdr:colOff>
      <xdr:row>149</xdr:row>
      <xdr:rowOff>50907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2"/>
  <sheetViews>
    <sheetView topLeftCell="A82" zoomScale="70" zoomScaleNormal="70" workbookViewId="0">
      <selection activeCell="T72" sqref="T72"/>
    </sheetView>
  </sheetViews>
  <sheetFormatPr defaultRowHeight="14.25" x14ac:dyDescent="0.2"/>
  <cols>
    <col min="1" max="1" width="12.75" style="19" bestFit="1" customWidth="1"/>
    <col min="2" max="2" width="9" style="19"/>
    <col min="3" max="3" width="10.875" style="19" bestFit="1" customWidth="1"/>
    <col min="4" max="4" width="9" style="19"/>
    <col min="5" max="5" width="11.5" style="19" bestFit="1" customWidth="1"/>
    <col min="6" max="10" width="9" style="19"/>
    <col min="11" max="11" width="13.125" style="19" bestFit="1" customWidth="1"/>
    <col min="12" max="12" width="13.25" style="19" bestFit="1" customWidth="1"/>
    <col min="13" max="13" width="12.75" style="19" bestFit="1" customWidth="1"/>
    <col min="14" max="14" width="10.875" style="19" bestFit="1" customWidth="1"/>
    <col min="15" max="18" width="9" style="19"/>
    <col min="19" max="19" width="12.375" style="47" bestFit="1" customWidth="1"/>
    <col min="20" max="22" width="9" style="19"/>
    <col min="23" max="23" width="14.25" style="19" bestFit="1" customWidth="1"/>
    <col min="24" max="24" width="16.25" style="19" bestFit="1" customWidth="1"/>
    <col min="25" max="25" width="12.75" style="19" bestFit="1" customWidth="1"/>
    <col min="26" max="26" width="12.5" style="19" bestFit="1" customWidth="1"/>
    <col min="27" max="16384" width="9" style="19"/>
  </cols>
  <sheetData>
    <row r="1" spans="1:24" x14ac:dyDescent="0.2">
      <c r="A1" s="19" t="s">
        <v>44</v>
      </c>
    </row>
    <row r="3" spans="1:24" x14ac:dyDescent="0.2">
      <c r="A3" s="14" t="s">
        <v>45</v>
      </c>
      <c r="B3" s="19" t="s">
        <v>46</v>
      </c>
      <c r="C3" s="19" t="s">
        <v>47</v>
      </c>
      <c r="D3" s="19" t="s">
        <v>48</v>
      </c>
      <c r="E3" s="19" t="s">
        <v>48</v>
      </c>
      <c r="F3" s="19" t="s">
        <v>49</v>
      </c>
      <c r="G3" s="19" t="s">
        <v>50</v>
      </c>
      <c r="H3" s="19" t="s">
        <v>51</v>
      </c>
    </row>
    <row r="4" spans="1:24" x14ac:dyDescent="0.2">
      <c r="B4" s="19">
        <v>0.1</v>
      </c>
      <c r="C4" s="19">
        <f>B4/10</f>
        <v>0.01</v>
      </c>
      <c r="D4" s="19">
        <v>2.3639999999999999</v>
      </c>
      <c r="E4" s="19">
        <v>2.359</v>
      </c>
      <c r="F4" s="19">
        <f t="shared" ref="F4:F11" si="0">AVERAGE(D4:E4)</f>
        <v>2.3614999999999999</v>
      </c>
      <c r="H4" s="19">
        <f>0.0166*F4^2-0.00004+0.0028</f>
        <v>9.5332925349999986E-2</v>
      </c>
    </row>
    <row r="5" spans="1:24" x14ac:dyDescent="0.2">
      <c r="B5" s="19">
        <f>B4/2</f>
        <v>0.05</v>
      </c>
      <c r="C5" s="19">
        <f t="shared" ref="C5:C11" si="1">B5/10</f>
        <v>5.0000000000000001E-3</v>
      </c>
      <c r="D5" s="19">
        <v>1.839</v>
      </c>
      <c r="E5" s="19">
        <v>1.839</v>
      </c>
      <c r="F5" s="19">
        <f t="shared" si="0"/>
        <v>1.839</v>
      </c>
      <c r="H5" s="19">
        <f t="shared" ref="H5:H10" si="2">0.0166*F5^2-0.00004+0.0028</f>
        <v>5.8899888599999992E-2</v>
      </c>
    </row>
    <row r="6" spans="1:24" x14ac:dyDescent="0.2">
      <c r="B6" s="19">
        <f t="shared" ref="B6:B10" si="3">B5/2</f>
        <v>2.5000000000000001E-2</v>
      </c>
      <c r="C6" s="19">
        <f t="shared" si="1"/>
        <v>2.5000000000000001E-3</v>
      </c>
      <c r="D6" s="19">
        <v>1.091</v>
      </c>
      <c r="E6" s="19">
        <v>1.0880000000000001</v>
      </c>
      <c r="F6" s="19">
        <f t="shared" si="0"/>
        <v>1.0895000000000001</v>
      </c>
      <c r="G6" s="19">
        <f>0.0229*F6-0.0003</f>
        <v>2.4649550000000003E-2</v>
      </c>
      <c r="H6" s="19">
        <f t="shared" si="2"/>
        <v>2.246437015000001E-2</v>
      </c>
    </row>
    <row r="7" spans="1:24" x14ac:dyDescent="0.2">
      <c r="B7" s="19">
        <f t="shared" si="3"/>
        <v>1.2500000000000001E-2</v>
      </c>
      <c r="C7" s="19">
        <f t="shared" si="1"/>
        <v>1.25E-3</v>
      </c>
      <c r="D7" s="19">
        <v>0.58199999999999996</v>
      </c>
      <c r="E7" s="19">
        <v>0.58099999999999996</v>
      </c>
      <c r="F7" s="19">
        <f t="shared" si="0"/>
        <v>0.58149999999999991</v>
      </c>
      <c r="G7" s="19">
        <f t="shared" ref="G7:G10" si="4">0.0229*F7-0.0003</f>
        <v>1.3016349999999998E-2</v>
      </c>
      <c r="H7" s="19">
        <f t="shared" si="2"/>
        <v>8.3731613499999982E-3</v>
      </c>
    </row>
    <row r="8" spans="1:24" ht="15" thickBot="1" x14ac:dyDescent="0.25">
      <c r="B8" s="19">
        <f t="shared" si="3"/>
        <v>6.2500000000000003E-3</v>
      </c>
      <c r="C8" s="19">
        <f t="shared" si="1"/>
        <v>6.2500000000000001E-4</v>
      </c>
      <c r="D8" s="19">
        <v>0.28000000000000003</v>
      </c>
      <c r="E8" s="19">
        <v>0.27900000000000003</v>
      </c>
      <c r="F8" s="19">
        <f t="shared" si="0"/>
        <v>0.27950000000000003</v>
      </c>
      <c r="G8" s="19">
        <f t="shared" si="4"/>
        <v>6.1005500000000006E-3</v>
      </c>
      <c r="H8" s="19">
        <f t="shared" si="2"/>
        <v>4.0567961499999999E-3</v>
      </c>
      <c r="X8" s="30"/>
    </row>
    <row r="9" spans="1:24" x14ac:dyDescent="0.2">
      <c r="B9" s="19">
        <f t="shared" si="3"/>
        <v>3.1250000000000002E-3</v>
      </c>
      <c r="C9" s="19">
        <f t="shared" si="1"/>
        <v>3.1250000000000001E-4</v>
      </c>
      <c r="D9" s="19">
        <v>0.155</v>
      </c>
      <c r="E9" s="19">
        <v>0.154</v>
      </c>
      <c r="F9" s="19">
        <f>AVERAGE(D9:E9)</f>
        <v>0.1545</v>
      </c>
      <c r="G9" s="19">
        <f t="shared" si="4"/>
        <v>3.2380500000000001E-3</v>
      </c>
      <c r="H9" s="19">
        <f t="shared" si="2"/>
        <v>3.15624615E-3</v>
      </c>
    </row>
    <row r="10" spans="1:24" x14ac:dyDescent="0.2">
      <c r="B10" s="19">
        <f t="shared" si="3"/>
        <v>1.5625000000000001E-3</v>
      </c>
      <c r="C10" s="19">
        <f t="shared" si="1"/>
        <v>1.5625E-4</v>
      </c>
      <c r="D10" s="19">
        <v>7.5999999999999998E-2</v>
      </c>
      <c r="E10" s="19">
        <v>7.4999999999999997E-2</v>
      </c>
      <c r="F10" s="19">
        <f t="shared" si="0"/>
        <v>7.5499999999999998E-2</v>
      </c>
      <c r="G10" s="19">
        <f t="shared" si="4"/>
        <v>1.42895E-3</v>
      </c>
      <c r="H10" s="19">
        <f t="shared" si="2"/>
        <v>2.8546241499999999E-3</v>
      </c>
    </row>
    <row r="11" spans="1:24" x14ac:dyDescent="0.2">
      <c r="B11" s="19">
        <v>0</v>
      </c>
      <c r="C11" s="19">
        <f t="shared" si="1"/>
        <v>0</v>
      </c>
      <c r="D11" s="19">
        <v>0</v>
      </c>
      <c r="E11" s="19">
        <v>0</v>
      </c>
      <c r="F11" s="19">
        <f t="shared" si="0"/>
        <v>0</v>
      </c>
      <c r="G11" s="19">
        <v>0</v>
      </c>
      <c r="H11" s="19">
        <v>0</v>
      </c>
    </row>
    <row r="14" spans="1:24" x14ac:dyDescent="0.2">
      <c r="B14" s="19" t="s">
        <v>52</v>
      </c>
    </row>
    <row r="19" spans="1:13" x14ac:dyDescent="0.2">
      <c r="A19" s="19" t="s">
        <v>53</v>
      </c>
      <c r="D19" s="48" t="s">
        <v>46</v>
      </c>
      <c r="E19" s="19" t="s">
        <v>54</v>
      </c>
      <c r="F19" s="48" t="s">
        <v>55</v>
      </c>
      <c r="G19" s="49">
        <v>570</v>
      </c>
      <c r="H19" s="49">
        <v>570</v>
      </c>
      <c r="I19" s="49" t="s">
        <v>49</v>
      </c>
      <c r="J19" s="49" t="s">
        <v>56</v>
      </c>
      <c r="K19" s="49" t="s">
        <v>57</v>
      </c>
      <c r="L19" s="49"/>
      <c r="M19" s="49" t="s">
        <v>58</v>
      </c>
    </row>
    <row r="20" spans="1:13" x14ac:dyDescent="0.2">
      <c r="A20" s="19">
        <v>1</v>
      </c>
      <c r="C20" s="19" t="s">
        <v>59</v>
      </c>
      <c r="D20" s="19">
        <v>0</v>
      </c>
      <c r="E20" s="19">
        <v>0</v>
      </c>
      <c r="F20" s="50"/>
      <c r="I20" s="19">
        <v>0</v>
      </c>
      <c r="J20" s="19">
        <f>I20+0.013</f>
        <v>1.2999999999999999E-2</v>
      </c>
      <c r="K20" s="19">
        <f>I20-0.013</f>
        <v>-1.2999999999999999E-2</v>
      </c>
      <c r="M20" s="19">
        <f>0.013</f>
        <v>1.2999999999999999E-2</v>
      </c>
    </row>
    <row r="21" spans="1:13" x14ac:dyDescent="0.2">
      <c r="A21" s="19">
        <v>1</v>
      </c>
      <c r="B21" s="19" t="s">
        <v>3</v>
      </c>
      <c r="C21" s="19" t="s">
        <v>2</v>
      </c>
      <c r="D21" s="19">
        <v>0</v>
      </c>
      <c r="E21" s="19">
        <v>0</v>
      </c>
      <c r="F21" s="50"/>
      <c r="I21" s="19">
        <v>0</v>
      </c>
      <c r="J21" s="19">
        <f t="shared" ref="J21:J84" si="5">I21+0.013</f>
        <v>1.2999999999999999E-2</v>
      </c>
      <c r="K21" s="19">
        <f t="shared" ref="K21:K84" si="6">I21-0.013</f>
        <v>-1.2999999999999999E-2</v>
      </c>
    </row>
    <row r="22" spans="1:13" x14ac:dyDescent="0.2">
      <c r="A22" s="19">
        <v>1</v>
      </c>
      <c r="C22" s="19" t="s">
        <v>2</v>
      </c>
      <c r="D22" s="19">
        <v>0</v>
      </c>
      <c r="E22" s="19">
        <v>0</v>
      </c>
      <c r="F22" s="50"/>
      <c r="I22" s="19">
        <v>0</v>
      </c>
      <c r="J22" s="19">
        <f t="shared" si="5"/>
        <v>1.2999999999999999E-2</v>
      </c>
      <c r="K22" s="19">
        <f t="shared" si="6"/>
        <v>-1.2999999999999999E-2</v>
      </c>
    </row>
    <row r="23" spans="1:13" x14ac:dyDescent="0.2">
      <c r="A23" s="19">
        <v>1</v>
      </c>
      <c r="C23" s="19" t="s">
        <v>2</v>
      </c>
      <c r="D23" s="19">
        <v>0</v>
      </c>
      <c r="E23" s="19">
        <v>0</v>
      </c>
      <c r="F23" s="50"/>
      <c r="I23" s="19">
        <v>0</v>
      </c>
      <c r="J23" s="19">
        <f t="shared" si="5"/>
        <v>1.2999999999999999E-2</v>
      </c>
      <c r="K23" s="19">
        <f t="shared" si="6"/>
        <v>-1.2999999999999999E-2</v>
      </c>
    </row>
    <row r="24" spans="1:13" x14ac:dyDescent="0.2">
      <c r="A24" s="19">
        <v>1</v>
      </c>
      <c r="C24" s="19" t="s">
        <v>2</v>
      </c>
      <c r="D24" s="19">
        <v>0</v>
      </c>
      <c r="E24" s="19">
        <v>0</v>
      </c>
      <c r="F24" s="50"/>
      <c r="I24" s="19">
        <v>0</v>
      </c>
      <c r="J24" s="19">
        <f t="shared" si="5"/>
        <v>1.2999999999999999E-2</v>
      </c>
      <c r="K24" s="19">
        <f t="shared" si="6"/>
        <v>-1.2999999999999999E-2</v>
      </c>
    </row>
    <row r="25" spans="1:13" x14ac:dyDescent="0.2">
      <c r="A25" s="19">
        <v>1</v>
      </c>
      <c r="C25" s="19" t="s">
        <v>14</v>
      </c>
      <c r="D25" s="19">
        <v>0</v>
      </c>
      <c r="E25" s="19">
        <v>20</v>
      </c>
      <c r="F25" s="50" t="s">
        <v>60</v>
      </c>
      <c r="I25" s="19">
        <v>0</v>
      </c>
      <c r="J25" s="19">
        <f t="shared" si="5"/>
        <v>1.2999999999999999E-2</v>
      </c>
      <c r="K25" s="19">
        <f t="shared" si="6"/>
        <v>-1.2999999999999999E-2</v>
      </c>
    </row>
    <row r="26" spans="1:13" x14ac:dyDescent="0.2">
      <c r="A26" s="19">
        <v>1</v>
      </c>
      <c r="C26" s="19" t="s">
        <v>14</v>
      </c>
      <c r="D26" s="19">
        <v>0</v>
      </c>
      <c r="E26" s="19">
        <v>10</v>
      </c>
      <c r="F26" s="50" t="s">
        <v>60</v>
      </c>
      <c r="I26" s="19">
        <v>0</v>
      </c>
      <c r="J26" s="19">
        <f t="shared" si="5"/>
        <v>1.2999999999999999E-2</v>
      </c>
      <c r="K26" s="19">
        <f t="shared" si="6"/>
        <v>-1.2999999999999999E-2</v>
      </c>
    </row>
    <row r="27" spans="1:13" x14ac:dyDescent="0.2">
      <c r="A27" s="19">
        <v>1</v>
      </c>
      <c r="C27" s="19" t="s">
        <v>14</v>
      </c>
      <c r="D27" s="19">
        <v>0</v>
      </c>
      <c r="E27" s="19">
        <v>5</v>
      </c>
      <c r="F27" s="50" t="s">
        <v>60</v>
      </c>
      <c r="I27" s="19">
        <v>0</v>
      </c>
      <c r="J27" s="19">
        <f t="shared" si="5"/>
        <v>1.2999999999999999E-2</v>
      </c>
      <c r="K27" s="19">
        <f t="shared" si="6"/>
        <v>-1.2999999999999999E-2</v>
      </c>
    </row>
    <row r="28" spans="1:13" x14ac:dyDescent="0.2">
      <c r="A28" s="19">
        <v>1</v>
      </c>
      <c r="C28" s="19" t="s">
        <v>14</v>
      </c>
      <c r="D28" s="19">
        <v>0</v>
      </c>
      <c r="E28" s="19">
        <v>1</v>
      </c>
      <c r="F28" s="50" t="s">
        <v>60</v>
      </c>
      <c r="I28" s="19">
        <v>0</v>
      </c>
      <c r="J28" s="19">
        <f t="shared" si="5"/>
        <v>1.2999999999999999E-2</v>
      </c>
      <c r="K28" s="19">
        <f t="shared" si="6"/>
        <v>-1.2999999999999999E-2</v>
      </c>
    </row>
    <row r="29" spans="1:13" x14ac:dyDescent="0.2">
      <c r="A29" s="19">
        <v>1</v>
      </c>
      <c r="B29" s="19" t="s">
        <v>4</v>
      </c>
      <c r="C29" s="19" t="s">
        <v>2</v>
      </c>
      <c r="D29" s="19">
        <v>0</v>
      </c>
      <c r="E29" s="19">
        <v>0</v>
      </c>
      <c r="F29" s="50"/>
      <c r="I29" s="19">
        <v>0</v>
      </c>
      <c r="J29" s="19">
        <f t="shared" si="5"/>
        <v>1.2999999999999999E-2</v>
      </c>
      <c r="K29" s="19">
        <f t="shared" si="6"/>
        <v>-1.2999999999999999E-2</v>
      </c>
    </row>
    <row r="30" spans="1:13" x14ac:dyDescent="0.2">
      <c r="A30" s="19">
        <v>1</v>
      </c>
      <c r="C30" s="19" t="s">
        <v>2</v>
      </c>
      <c r="D30" s="19">
        <v>0</v>
      </c>
      <c r="E30" s="19">
        <v>0</v>
      </c>
      <c r="F30" s="50"/>
      <c r="I30" s="19">
        <v>0</v>
      </c>
      <c r="J30" s="19">
        <f t="shared" si="5"/>
        <v>1.2999999999999999E-2</v>
      </c>
      <c r="K30" s="19">
        <f t="shared" si="6"/>
        <v>-1.2999999999999999E-2</v>
      </c>
    </row>
    <row r="31" spans="1:13" x14ac:dyDescent="0.2">
      <c r="A31" s="19">
        <v>1</v>
      </c>
      <c r="C31" s="19" t="s">
        <v>2</v>
      </c>
      <c r="D31" s="19">
        <v>0</v>
      </c>
      <c r="E31" s="19">
        <v>0</v>
      </c>
      <c r="F31" s="50"/>
      <c r="I31" s="19">
        <v>0</v>
      </c>
      <c r="J31" s="19">
        <f t="shared" si="5"/>
        <v>1.2999999999999999E-2</v>
      </c>
      <c r="K31" s="19">
        <f t="shared" si="6"/>
        <v>-1.2999999999999999E-2</v>
      </c>
    </row>
    <row r="32" spans="1:13" x14ac:dyDescent="0.2">
      <c r="A32" s="19">
        <v>1</v>
      </c>
      <c r="C32" s="19" t="s">
        <v>2</v>
      </c>
      <c r="D32" s="19">
        <v>0</v>
      </c>
      <c r="E32" s="19">
        <v>0</v>
      </c>
      <c r="F32" s="50"/>
      <c r="I32" s="19">
        <v>0</v>
      </c>
      <c r="J32" s="19">
        <f t="shared" si="5"/>
        <v>1.2999999999999999E-2</v>
      </c>
      <c r="K32" s="19">
        <f t="shared" si="6"/>
        <v>-1.2999999999999999E-2</v>
      </c>
    </row>
    <row r="33" spans="1:27" x14ac:dyDescent="0.2">
      <c r="A33" s="19">
        <v>1</v>
      </c>
      <c r="C33" s="19" t="s">
        <v>14</v>
      </c>
      <c r="D33" s="19">
        <v>0</v>
      </c>
      <c r="E33" s="19">
        <v>20</v>
      </c>
      <c r="F33" s="50" t="s">
        <v>60</v>
      </c>
      <c r="I33" s="19">
        <v>0</v>
      </c>
      <c r="J33" s="19">
        <f t="shared" si="5"/>
        <v>1.2999999999999999E-2</v>
      </c>
      <c r="K33" s="19">
        <f t="shared" si="6"/>
        <v>-1.2999999999999999E-2</v>
      </c>
    </row>
    <row r="34" spans="1:27" x14ac:dyDescent="0.2">
      <c r="A34" s="19">
        <v>1</v>
      </c>
      <c r="C34" s="19" t="s">
        <v>14</v>
      </c>
      <c r="D34" s="19">
        <v>0</v>
      </c>
      <c r="E34" s="19">
        <v>10</v>
      </c>
      <c r="F34" s="50" t="s">
        <v>60</v>
      </c>
      <c r="I34" s="19">
        <v>0</v>
      </c>
      <c r="J34" s="19">
        <f t="shared" si="5"/>
        <v>1.2999999999999999E-2</v>
      </c>
      <c r="K34" s="19">
        <f t="shared" si="6"/>
        <v>-1.2999999999999999E-2</v>
      </c>
    </row>
    <row r="35" spans="1:27" x14ac:dyDescent="0.2">
      <c r="A35" s="19">
        <v>1</v>
      </c>
      <c r="C35" s="19" t="s">
        <v>14</v>
      </c>
      <c r="D35" s="19">
        <v>0</v>
      </c>
      <c r="E35" s="19">
        <v>5</v>
      </c>
      <c r="F35" s="50" t="s">
        <v>60</v>
      </c>
      <c r="I35" s="19">
        <v>0</v>
      </c>
      <c r="J35" s="19">
        <f t="shared" si="5"/>
        <v>1.2999999999999999E-2</v>
      </c>
      <c r="K35" s="19">
        <f t="shared" si="6"/>
        <v>-1.2999999999999999E-2</v>
      </c>
    </row>
    <row r="36" spans="1:27" ht="15" thickBot="1" x14ac:dyDescent="0.25">
      <c r="A36" s="30">
        <v>1</v>
      </c>
      <c r="B36" s="30"/>
      <c r="C36" s="30" t="s">
        <v>14</v>
      </c>
      <c r="D36" s="30">
        <v>0</v>
      </c>
      <c r="E36" s="30">
        <v>1</v>
      </c>
      <c r="F36" s="51" t="s">
        <v>60</v>
      </c>
      <c r="G36" s="30"/>
      <c r="H36" s="30"/>
      <c r="I36" s="30">
        <v>0</v>
      </c>
      <c r="J36" s="30">
        <f t="shared" si="5"/>
        <v>1.2999999999999999E-2</v>
      </c>
      <c r="K36" s="30">
        <f t="shared" si="6"/>
        <v>-1.2999999999999999E-2</v>
      </c>
      <c r="L36" s="30"/>
      <c r="M36" s="52" t="s">
        <v>61</v>
      </c>
      <c r="N36" s="52" t="s">
        <v>62</v>
      </c>
      <c r="O36" s="52" t="s">
        <v>63</v>
      </c>
      <c r="P36" s="52" t="s">
        <v>61</v>
      </c>
      <c r="Q36" s="52" t="s">
        <v>62</v>
      </c>
      <c r="R36" s="52" t="s">
        <v>63</v>
      </c>
    </row>
    <row r="37" spans="1:27" x14ac:dyDescent="0.2">
      <c r="A37" s="19">
        <v>2</v>
      </c>
      <c r="C37" s="19" t="s">
        <v>64</v>
      </c>
      <c r="D37" s="19">
        <v>0</v>
      </c>
      <c r="E37" s="19">
        <v>0</v>
      </c>
      <c r="F37" s="50"/>
      <c r="G37" s="19">
        <v>0</v>
      </c>
      <c r="H37" s="19">
        <v>0</v>
      </c>
      <c r="I37" s="19">
        <f t="shared" ref="I37:I100" si="7">AVERAGE(G37:H37)</f>
        <v>0</v>
      </c>
      <c r="J37" s="19">
        <f t="shared" si="5"/>
        <v>1.2999999999999999E-2</v>
      </c>
      <c r="K37" s="19">
        <f t="shared" si="6"/>
        <v>-1.2999999999999999E-2</v>
      </c>
      <c r="M37" s="19">
        <f>0.0229*I37-0.0003</f>
        <v>-2.9999999999999997E-4</v>
      </c>
      <c r="N37" s="19">
        <f>0.0229*J37-0.0003</f>
        <v>-2.3000000000000017E-6</v>
      </c>
      <c r="O37" s="19">
        <f>0.0229*K37-0.0003</f>
        <v>-5.9769999999999995E-4</v>
      </c>
      <c r="P37" s="19">
        <f>MAX(0,M37)</f>
        <v>0</v>
      </c>
      <c r="Q37" s="19">
        <f t="shared" ref="Q37:R52" si="8">MAX(0,N37)</f>
        <v>0</v>
      </c>
      <c r="R37" s="53">
        <f t="shared" si="8"/>
        <v>0</v>
      </c>
    </row>
    <row r="38" spans="1:27" x14ac:dyDescent="0.2">
      <c r="A38" s="19">
        <v>2</v>
      </c>
      <c r="C38" s="19" t="s">
        <v>59</v>
      </c>
      <c r="D38" s="19">
        <v>1.56E-3</v>
      </c>
      <c r="E38" s="19">
        <v>0</v>
      </c>
      <c r="F38" s="50"/>
      <c r="G38" s="19">
        <v>0.13500000000000001</v>
      </c>
      <c r="H38" s="19">
        <v>0.13400000000000001</v>
      </c>
      <c r="I38" s="19">
        <f t="shared" si="7"/>
        <v>0.13450000000000001</v>
      </c>
      <c r="J38" s="19">
        <f t="shared" si="5"/>
        <v>0.14750000000000002</v>
      </c>
      <c r="K38" s="19">
        <f t="shared" si="6"/>
        <v>0.12150000000000001</v>
      </c>
      <c r="M38" s="19">
        <f t="shared" ref="M38:O69" si="9">0.0229*I38-0.0003</f>
        <v>2.7800500000000005E-3</v>
      </c>
      <c r="N38" s="19">
        <f t="shared" si="9"/>
        <v>3.0777500000000006E-3</v>
      </c>
      <c r="O38" s="19">
        <f t="shared" si="9"/>
        <v>2.4823500000000004E-3</v>
      </c>
      <c r="P38" s="19">
        <f t="shared" ref="P38:R101" si="10">MAX(0,M38)</f>
        <v>2.7800500000000005E-3</v>
      </c>
      <c r="Q38" s="19">
        <f t="shared" si="8"/>
        <v>3.0777500000000006E-3</v>
      </c>
      <c r="R38" s="53">
        <f t="shared" si="8"/>
        <v>2.4823500000000004E-3</v>
      </c>
    </row>
    <row r="39" spans="1:27" x14ac:dyDescent="0.2">
      <c r="A39" s="19">
        <v>2</v>
      </c>
      <c r="B39" s="19" t="s">
        <v>3</v>
      </c>
      <c r="C39" s="19" t="s">
        <v>2</v>
      </c>
      <c r="D39" s="19">
        <v>1.56E-3</v>
      </c>
      <c r="E39" s="19">
        <v>0</v>
      </c>
      <c r="F39" s="50"/>
      <c r="G39" s="19">
        <v>0.13500000000000001</v>
      </c>
      <c r="H39" s="19">
        <v>0.13400000000000001</v>
      </c>
      <c r="I39" s="19">
        <f t="shared" si="7"/>
        <v>0.13450000000000001</v>
      </c>
      <c r="J39" s="19">
        <f t="shared" si="5"/>
        <v>0.14750000000000002</v>
      </c>
      <c r="K39" s="19">
        <f t="shared" si="6"/>
        <v>0.12150000000000001</v>
      </c>
      <c r="M39" s="19">
        <f t="shared" si="9"/>
        <v>2.7800500000000005E-3</v>
      </c>
      <c r="N39" s="19">
        <f t="shared" si="9"/>
        <v>3.0777500000000006E-3</v>
      </c>
      <c r="O39" s="19">
        <f t="shared" si="9"/>
        <v>2.4823500000000004E-3</v>
      </c>
      <c r="P39" s="19">
        <f t="shared" si="10"/>
        <v>2.7800500000000005E-3</v>
      </c>
      <c r="Q39" s="19">
        <f t="shared" si="8"/>
        <v>3.0777500000000006E-3</v>
      </c>
      <c r="R39" s="53">
        <f t="shared" si="8"/>
        <v>2.4823500000000004E-3</v>
      </c>
    </row>
    <row r="40" spans="1:27" x14ac:dyDescent="0.2">
      <c r="A40" s="19">
        <v>2</v>
      </c>
      <c r="C40" s="19" t="s">
        <v>2</v>
      </c>
      <c r="D40" s="19">
        <v>1.56E-3</v>
      </c>
      <c r="E40" s="19">
        <v>0</v>
      </c>
      <c r="F40" s="50"/>
      <c r="G40" s="19">
        <v>0.13500000000000001</v>
      </c>
      <c r="H40" s="19">
        <v>0.13400000000000001</v>
      </c>
      <c r="I40" s="19">
        <f t="shared" si="7"/>
        <v>0.13450000000000001</v>
      </c>
      <c r="J40" s="19">
        <f t="shared" si="5"/>
        <v>0.14750000000000002</v>
      </c>
      <c r="K40" s="19">
        <f t="shared" si="6"/>
        <v>0.12150000000000001</v>
      </c>
      <c r="M40" s="19">
        <f t="shared" si="9"/>
        <v>2.7800500000000005E-3</v>
      </c>
      <c r="N40" s="19">
        <f t="shared" si="9"/>
        <v>3.0777500000000006E-3</v>
      </c>
      <c r="O40" s="19">
        <f t="shared" si="9"/>
        <v>2.4823500000000004E-3</v>
      </c>
      <c r="P40" s="19">
        <f t="shared" si="10"/>
        <v>2.7800500000000005E-3</v>
      </c>
      <c r="Q40" s="19">
        <f t="shared" si="8"/>
        <v>3.0777500000000006E-3</v>
      </c>
      <c r="R40" s="53">
        <f t="shared" si="8"/>
        <v>2.4823500000000004E-3</v>
      </c>
    </row>
    <row r="41" spans="1:27" x14ac:dyDescent="0.2">
      <c r="A41" s="19">
        <v>2</v>
      </c>
      <c r="C41" s="19" t="s">
        <v>2</v>
      </c>
      <c r="D41" s="19">
        <v>1.56E-3</v>
      </c>
      <c r="E41" s="19">
        <v>0</v>
      </c>
      <c r="F41" s="50"/>
      <c r="G41" s="19">
        <v>0.13500000000000001</v>
      </c>
      <c r="H41" s="19">
        <v>0.13400000000000001</v>
      </c>
      <c r="I41" s="19">
        <f t="shared" si="7"/>
        <v>0.13450000000000001</v>
      </c>
      <c r="J41" s="19">
        <f t="shared" si="5"/>
        <v>0.14750000000000002</v>
      </c>
      <c r="K41" s="19">
        <f t="shared" si="6"/>
        <v>0.12150000000000001</v>
      </c>
      <c r="M41" s="19">
        <f t="shared" si="9"/>
        <v>2.7800500000000005E-3</v>
      </c>
      <c r="N41" s="19">
        <f t="shared" si="9"/>
        <v>3.0777500000000006E-3</v>
      </c>
      <c r="O41" s="19">
        <f t="shared" si="9"/>
        <v>2.4823500000000004E-3</v>
      </c>
      <c r="P41" s="19">
        <f t="shared" si="10"/>
        <v>2.7800500000000005E-3</v>
      </c>
      <c r="Q41" s="19">
        <f t="shared" si="8"/>
        <v>3.0777500000000006E-3</v>
      </c>
      <c r="R41" s="53">
        <f t="shared" si="8"/>
        <v>2.4823500000000004E-3</v>
      </c>
    </row>
    <row r="42" spans="1:27" x14ac:dyDescent="0.2">
      <c r="A42" s="19">
        <v>2</v>
      </c>
      <c r="C42" s="19" t="s">
        <v>2</v>
      </c>
      <c r="D42" s="19">
        <v>1.56E-3</v>
      </c>
      <c r="E42" s="19">
        <v>0</v>
      </c>
      <c r="F42" s="50"/>
      <c r="G42" s="19">
        <v>0.13500000000000001</v>
      </c>
      <c r="H42" s="19">
        <v>0.13400000000000001</v>
      </c>
      <c r="I42" s="19">
        <f t="shared" si="7"/>
        <v>0.13450000000000001</v>
      </c>
      <c r="J42" s="19">
        <f t="shared" si="5"/>
        <v>0.14750000000000002</v>
      </c>
      <c r="K42" s="19">
        <f t="shared" si="6"/>
        <v>0.12150000000000001</v>
      </c>
      <c r="M42" s="19">
        <f t="shared" si="9"/>
        <v>2.7800500000000005E-3</v>
      </c>
      <c r="N42" s="19">
        <f t="shared" si="9"/>
        <v>3.0777500000000006E-3</v>
      </c>
      <c r="O42" s="19">
        <f t="shared" si="9"/>
        <v>2.4823500000000004E-3</v>
      </c>
      <c r="P42" s="19">
        <f t="shared" si="10"/>
        <v>2.7800500000000005E-3</v>
      </c>
      <c r="Q42" s="19">
        <f t="shared" si="8"/>
        <v>3.0777500000000006E-3</v>
      </c>
      <c r="R42" s="53">
        <f t="shared" si="8"/>
        <v>2.4823500000000004E-3</v>
      </c>
    </row>
    <row r="43" spans="1:27" x14ac:dyDescent="0.2">
      <c r="A43" s="19">
        <v>2</v>
      </c>
      <c r="C43" s="19" t="s">
        <v>14</v>
      </c>
      <c r="D43" s="19">
        <v>0</v>
      </c>
      <c r="E43" s="19">
        <v>20</v>
      </c>
      <c r="F43" s="50" t="s">
        <v>60</v>
      </c>
      <c r="G43" s="19">
        <v>0</v>
      </c>
      <c r="H43" s="19">
        <v>0</v>
      </c>
      <c r="I43" s="19">
        <f>AVERAGE(G51:H51)</f>
        <v>1.7999999999999999E-2</v>
      </c>
      <c r="J43" s="19">
        <f t="shared" si="5"/>
        <v>3.1E-2</v>
      </c>
      <c r="K43" s="19">
        <f t="shared" si="6"/>
        <v>4.9999999999999992E-3</v>
      </c>
      <c r="M43" s="19">
        <f t="shared" si="9"/>
        <v>1.1220000000000002E-4</v>
      </c>
      <c r="N43" s="19">
        <f t="shared" si="9"/>
        <v>4.0989999999999999E-4</v>
      </c>
      <c r="O43" s="19">
        <f t="shared" si="9"/>
        <v>-1.8550000000000001E-4</v>
      </c>
      <c r="P43" s="19">
        <f t="shared" si="10"/>
        <v>1.1220000000000002E-4</v>
      </c>
      <c r="Q43" s="19">
        <f t="shared" si="8"/>
        <v>4.0989999999999999E-4</v>
      </c>
      <c r="R43" s="53">
        <f t="shared" si="8"/>
        <v>0</v>
      </c>
    </row>
    <row r="44" spans="1:27" x14ac:dyDescent="0.2">
      <c r="A44" s="19">
        <v>2</v>
      </c>
      <c r="C44" s="19" t="s">
        <v>14</v>
      </c>
      <c r="D44" s="19">
        <v>0</v>
      </c>
      <c r="E44" s="19">
        <v>10</v>
      </c>
      <c r="F44" s="50" t="s">
        <v>60</v>
      </c>
      <c r="G44" s="19">
        <v>0</v>
      </c>
      <c r="H44" s="19">
        <v>0</v>
      </c>
      <c r="I44" s="19">
        <f>AVERAGE(G52:H52)</f>
        <v>2.3E-2</v>
      </c>
      <c r="J44" s="19">
        <f t="shared" si="5"/>
        <v>3.5999999999999997E-2</v>
      </c>
      <c r="K44" s="19">
        <f t="shared" si="6"/>
        <v>0.01</v>
      </c>
      <c r="M44" s="19">
        <f t="shared" si="9"/>
        <v>2.2669999999999998E-4</v>
      </c>
      <c r="N44" s="19">
        <f t="shared" si="9"/>
        <v>5.2439999999999995E-4</v>
      </c>
      <c r="O44" s="19">
        <f t="shared" si="9"/>
        <v>-7.0999999999999964E-5</v>
      </c>
      <c r="P44" s="19">
        <f t="shared" si="10"/>
        <v>2.2669999999999998E-4</v>
      </c>
      <c r="Q44" s="19">
        <f t="shared" si="8"/>
        <v>5.2439999999999995E-4</v>
      </c>
      <c r="R44" s="53">
        <f t="shared" si="8"/>
        <v>0</v>
      </c>
    </row>
    <row r="45" spans="1:27" x14ac:dyDescent="0.2">
      <c r="A45" s="19">
        <v>2</v>
      </c>
      <c r="C45" s="19" t="s">
        <v>14</v>
      </c>
      <c r="D45" s="19">
        <v>0</v>
      </c>
      <c r="E45" s="19">
        <v>5</v>
      </c>
      <c r="F45" s="50" t="s">
        <v>60</v>
      </c>
      <c r="G45" s="19">
        <v>0</v>
      </c>
      <c r="H45" s="19">
        <v>0</v>
      </c>
      <c r="I45" s="19">
        <f>AVERAGE(G53:H53)</f>
        <v>4.5499999999999999E-2</v>
      </c>
      <c r="J45" s="19">
        <f t="shared" si="5"/>
        <v>5.8499999999999996E-2</v>
      </c>
      <c r="K45" s="19">
        <f t="shared" si="6"/>
        <v>3.2500000000000001E-2</v>
      </c>
      <c r="M45" s="19">
        <f t="shared" si="9"/>
        <v>7.4195000000000012E-4</v>
      </c>
      <c r="N45" s="19">
        <f t="shared" si="9"/>
        <v>1.03965E-3</v>
      </c>
      <c r="O45" s="19">
        <f t="shared" si="9"/>
        <v>4.4425000000000004E-4</v>
      </c>
      <c r="P45" s="19">
        <f t="shared" si="10"/>
        <v>7.4195000000000012E-4</v>
      </c>
      <c r="Q45" s="19">
        <f t="shared" si="8"/>
        <v>1.03965E-3</v>
      </c>
      <c r="R45" s="53">
        <f t="shared" si="8"/>
        <v>4.4425000000000004E-4</v>
      </c>
    </row>
    <row r="46" spans="1:27" x14ac:dyDescent="0.2">
      <c r="A46" s="19">
        <v>2</v>
      </c>
      <c r="C46" s="19" t="s">
        <v>14</v>
      </c>
      <c r="D46" s="19">
        <v>0</v>
      </c>
      <c r="E46" s="19">
        <v>1</v>
      </c>
      <c r="F46" s="50" t="s">
        <v>60</v>
      </c>
      <c r="G46" s="19">
        <v>0</v>
      </c>
      <c r="H46" s="19">
        <v>0</v>
      </c>
      <c r="I46" s="19">
        <f>AVERAGE(G54:H54)</f>
        <v>3.0499999999999999E-2</v>
      </c>
      <c r="J46" s="19">
        <f t="shared" si="5"/>
        <v>4.3499999999999997E-2</v>
      </c>
      <c r="K46" s="19">
        <f t="shared" si="6"/>
        <v>1.7500000000000002E-2</v>
      </c>
      <c r="M46" s="19">
        <f t="shared" si="9"/>
        <v>3.9845000000000001E-4</v>
      </c>
      <c r="N46" s="19">
        <f t="shared" si="9"/>
        <v>6.9614999999999998E-4</v>
      </c>
      <c r="O46" s="19">
        <f t="shared" si="9"/>
        <v>1.0075000000000009E-4</v>
      </c>
      <c r="P46" s="19">
        <f t="shared" si="10"/>
        <v>3.9845000000000001E-4</v>
      </c>
      <c r="Q46" s="19">
        <f t="shared" si="8"/>
        <v>6.9614999999999998E-4</v>
      </c>
      <c r="R46" s="53">
        <f t="shared" si="8"/>
        <v>1.0075000000000009E-4</v>
      </c>
      <c r="V46" s="85" t="s">
        <v>28</v>
      </c>
      <c r="X46" s="19" t="s">
        <v>65</v>
      </c>
      <c r="Y46" s="19" t="s">
        <v>66</v>
      </c>
      <c r="Z46" s="19" t="s">
        <v>67</v>
      </c>
      <c r="AA46" s="19" t="s">
        <v>68</v>
      </c>
    </row>
    <row r="47" spans="1:27" ht="14.25" customHeight="1" x14ac:dyDescent="0.2">
      <c r="A47" s="19">
        <v>2</v>
      </c>
      <c r="B47" s="19" t="s">
        <v>4</v>
      </c>
      <c r="C47" s="19" t="s">
        <v>2</v>
      </c>
      <c r="D47" s="19">
        <v>1.56E-3</v>
      </c>
      <c r="E47" s="19">
        <v>0</v>
      </c>
      <c r="F47" s="50"/>
      <c r="G47" s="19">
        <v>0.15</v>
      </c>
      <c r="H47" s="19">
        <v>0.151</v>
      </c>
      <c r="I47" s="19">
        <f t="shared" si="7"/>
        <v>0.15049999999999999</v>
      </c>
      <c r="J47" s="19">
        <f t="shared" si="5"/>
        <v>0.16350000000000001</v>
      </c>
      <c r="K47" s="19">
        <f t="shared" si="6"/>
        <v>0.13749999999999998</v>
      </c>
      <c r="M47" s="19">
        <f>0.0229*I47-0.0003</f>
        <v>3.1464499999999999E-3</v>
      </c>
      <c r="N47" s="19">
        <f t="shared" si="9"/>
        <v>3.4441500000000004E-3</v>
      </c>
      <c r="O47" s="19">
        <f t="shared" si="9"/>
        <v>2.8487499999999997E-3</v>
      </c>
      <c r="P47" s="19">
        <f t="shared" si="10"/>
        <v>3.1464499999999999E-3</v>
      </c>
      <c r="Q47" s="19">
        <f t="shared" si="8"/>
        <v>3.4441500000000004E-3</v>
      </c>
      <c r="R47" s="53">
        <f t="shared" si="8"/>
        <v>2.8487499999999997E-3</v>
      </c>
      <c r="V47" s="85"/>
      <c r="W47" s="19">
        <v>1</v>
      </c>
      <c r="X47" s="19">
        <v>1.56E-3</v>
      </c>
      <c r="Y47" s="47">
        <f>S51</f>
        <v>7.4285714285714287E-5</v>
      </c>
      <c r="Z47" s="19">
        <f>R51</f>
        <v>0</v>
      </c>
    </row>
    <row r="48" spans="1:27" x14ac:dyDescent="0.2">
      <c r="A48" s="19">
        <v>2</v>
      </c>
      <c r="C48" s="19" t="s">
        <v>2</v>
      </c>
      <c r="D48" s="19">
        <v>1.56E-3</v>
      </c>
      <c r="E48" s="19">
        <v>0</v>
      </c>
      <c r="F48" s="50"/>
      <c r="G48" s="19">
        <v>0.14099999999999999</v>
      </c>
      <c r="H48" s="19">
        <v>0.14199999999999999</v>
      </c>
      <c r="I48" s="19">
        <f t="shared" si="7"/>
        <v>0.14149999999999999</v>
      </c>
      <c r="J48" s="19">
        <f t="shared" si="5"/>
        <v>0.1545</v>
      </c>
      <c r="K48" s="19">
        <f t="shared" si="6"/>
        <v>0.12849999999999998</v>
      </c>
      <c r="M48" s="19">
        <f t="shared" si="9"/>
        <v>2.94035E-3</v>
      </c>
      <c r="N48" s="19">
        <f t="shared" si="9"/>
        <v>3.2380500000000001E-3</v>
      </c>
      <c r="O48" s="19">
        <f t="shared" si="9"/>
        <v>2.6426499999999994E-3</v>
      </c>
      <c r="P48" s="19">
        <f t="shared" si="10"/>
        <v>2.94035E-3</v>
      </c>
      <c r="Q48" s="19">
        <f t="shared" si="8"/>
        <v>3.2380500000000001E-3</v>
      </c>
      <c r="R48" s="53">
        <f t="shared" si="8"/>
        <v>2.6426499999999994E-3</v>
      </c>
      <c r="V48" s="85"/>
      <c r="W48" s="19">
        <v>5</v>
      </c>
      <c r="X48" s="19">
        <v>1.56E-3</v>
      </c>
      <c r="Y48" s="47">
        <f>S52</f>
        <v>7.4285714285714287E-5</v>
      </c>
      <c r="Z48" s="19">
        <f>R52</f>
        <v>0</v>
      </c>
    </row>
    <row r="49" spans="1:27" x14ac:dyDescent="0.2">
      <c r="A49" s="19">
        <v>2</v>
      </c>
      <c r="C49" s="19" t="s">
        <v>2</v>
      </c>
      <c r="D49" s="19">
        <v>1.56E-3</v>
      </c>
      <c r="E49" s="19">
        <v>0</v>
      </c>
      <c r="F49" s="50"/>
      <c r="G49" s="19">
        <v>0.14699999999999999</v>
      </c>
      <c r="H49" s="19">
        <v>0.14799999999999999</v>
      </c>
      <c r="I49" s="19">
        <f t="shared" si="7"/>
        <v>0.14749999999999999</v>
      </c>
      <c r="J49" s="19">
        <f t="shared" si="5"/>
        <v>0.1605</v>
      </c>
      <c r="K49" s="19">
        <f t="shared" si="6"/>
        <v>0.13449999999999998</v>
      </c>
      <c r="M49" s="19">
        <f t="shared" si="9"/>
        <v>3.0777499999999998E-3</v>
      </c>
      <c r="N49" s="19">
        <f t="shared" si="9"/>
        <v>3.3754500000000003E-3</v>
      </c>
      <c r="O49" s="19">
        <f t="shared" si="9"/>
        <v>2.7800499999999996E-3</v>
      </c>
      <c r="P49" s="19">
        <f t="shared" si="10"/>
        <v>3.0777499999999998E-3</v>
      </c>
      <c r="Q49" s="19">
        <f t="shared" si="8"/>
        <v>3.3754500000000003E-3</v>
      </c>
      <c r="R49" s="53">
        <f t="shared" si="8"/>
        <v>2.7800499999999996E-3</v>
      </c>
      <c r="V49" s="85"/>
      <c r="W49" s="19">
        <v>10</v>
      </c>
      <c r="X49" s="19">
        <v>1.56E-3</v>
      </c>
      <c r="Y49" s="47">
        <f>S53</f>
        <v>7.4285714285714287E-5</v>
      </c>
      <c r="Z49" s="19">
        <f>R53</f>
        <v>4.4425000000000004E-4</v>
      </c>
      <c r="AA49" s="19">
        <f>T53</f>
        <v>5.9802884615384624</v>
      </c>
    </row>
    <row r="50" spans="1:27" x14ac:dyDescent="0.2">
      <c r="A50" s="19">
        <v>2</v>
      </c>
      <c r="C50" s="19" t="s">
        <v>2</v>
      </c>
      <c r="D50" s="19">
        <v>1.56E-3</v>
      </c>
      <c r="E50" s="19">
        <v>0</v>
      </c>
      <c r="F50" s="50"/>
      <c r="G50" s="19">
        <v>0.19600000000000001</v>
      </c>
      <c r="H50" s="19">
        <v>0.19700000000000001</v>
      </c>
      <c r="I50" s="19">
        <f t="shared" si="7"/>
        <v>0.19650000000000001</v>
      </c>
      <c r="J50" s="19">
        <f t="shared" si="5"/>
        <v>0.20950000000000002</v>
      </c>
      <c r="K50" s="19">
        <f t="shared" si="6"/>
        <v>0.1835</v>
      </c>
      <c r="M50" s="19">
        <f t="shared" si="9"/>
        <v>4.1998500000000006E-3</v>
      </c>
      <c r="N50" s="19">
        <f t="shared" si="9"/>
        <v>4.4975500000000003E-3</v>
      </c>
      <c r="O50" s="19">
        <f t="shared" si="9"/>
        <v>3.9021500000000001E-3</v>
      </c>
      <c r="P50" s="19">
        <f t="shared" si="10"/>
        <v>4.1998500000000006E-3</v>
      </c>
      <c r="Q50" s="19">
        <f t="shared" si="8"/>
        <v>4.4975500000000003E-3</v>
      </c>
      <c r="R50" s="53">
        <f t="shared" si="8"/>
        <v>3.9021500000000001E-3</v>
      </c>
      <c r="V50" s="85"/>
      <c r="W50" s="19">
        <v>20</v>
      </c>
      <c r="X50" s="19">
        <v>1.56E-3</v>
      </c>
      <c r="Y50" s="47">
        <f>S54</f>
        <v>7.4285714285714287E-5</v>
      </c>
      <c r="Z50" s="19">
        <f>R54</f>
        <v>1.0075000000000009E-4</v>
      </c>
      <c r="AA50" s="19">
        <f>T54</f>
        <v>1.3562500000000013</v>
      </c>
    </row>
    <row r="51" spans="1:27" x14ac:dyDescent="0.2">
      <c r="A51" s="19">
        <v>2</v>
      </c>
      <c r="C51" s="19" t="s">
        <v>14</v>
      </c>
      <c r="D51" s="19">
        <v>0</v>
      </c>
      <c r="E51" s="19">
        <v>20</v>
      </c>
      <c r="F51" s="50" t="s">
        <v>60</v>
      </c>
      <c r="G51" s="19">
        <v>1.7999999999999999E-2</v>
      </c>
      <c r="H51" s="19">
        <v>1.7999999999999999E-2</v>
      </c>
      <c r="I51" s="19">
        <f t="shared" si="7"/>
        <v>1.7999999999999999E-2</v>
      </c>
      <c r="J51" s="19">
        <f t="shared" si="5"/>
        <v>3.1E-2</v>
      </c>
      <c r="K51" s="19">
        <f t="shared" si="6"/>
        <v>4.9999999999999992E-3</v>
      </c>
      <c r="M51" s="19">
        <f t="shared" si="9"/>
        <v>1.1220000000000002E-4</v>
      </c>
      <c r="N51" s="19">
        <f t="shared" si="9"/>
        <v>4.0989999999999999E-4</v>
      </c>
      <c r="O51" s="19">
        <f t="shared" si="9"/>
        <v>-1.8550000000000001E-4</v>
      </c>
      <c r="P51" s="19">
        <f t="shared" si="10"/>
        <v>1.1220000000000002E-4</v>
      </c>
      <c r="Q51" s="19">
        <f t="shared" si="8"/>
        <v>4.0989999999999999E-4</v>
      </c>
      <c r="R51" s="53">
        <f t="shared" si="8"/>
        <v>0</v>
      </c>
      <c r="S51" s="47">
        <f>D47/21</f>
        <v>7.4285714285714287E-5</v>
      </c>
      <c r="T51" s="19">
        <f>R51/S51</f>
        <v>0</v>
      </c>
      <c r="V51" s="85"/>
      <c r="W51" s="19">
        <v>1</v>
      </c>
      <c r="X51" s="19">
        <v>6.2500000000000003E-3</v>
      </c>
      <c r="Y51" s="47">
        <f>S69</f>
        <v>2.9761904761904765E-4</v>
      </c>
      <c r="Z51" s="19">
        <f>R69</f>
        <v>0</v>
      </c>
    </row>
    <row r="52" spans="1:27" x14ac:dyDescent="0.2">
      <c r="A52" s="19">
        <v>2</v>
      </c>
      <c r="C52" s="19" t="s">
        <v>14</v>
      </c>
      <c r="D52" s="19">
        <v>0</v>
      </c>
      <c r="E52" s="19">
        <v>10</v>
      </c>
      <c r="F52" s="50" t="s">
        <v>60</v>
      </c>
      <c r="G52" s="19">
        <v>2.3E-2</v>
      </c>
      <c r="H52" s="19">
        <v>2.3E-2</v>
      </c>
      <c r="I52" s="19">
        <f t="shared" si="7"/>
        <v>2.3E-2</v>
      </c>
      <c r="J52" s="19">
        <f t="shared" si="5"/>
        <v>3.5999999999999997E-2</v>
      </c>
      <c r="K52" s="19">
        <f t="shared" si="6"/>
        <v>0.01</v>
      </c>
      <c r="M52" s="19">
        <f t="shared" si="9"/>
        <v>2.2669999999999998E-4</v>
      </c>
      <c r="N52" s="19">
        <f t="shared" si="9"/>
        <v>5.2439999999999995E-4</v>
      </c>
      <c r="O52" s="19">
        <f t="shared" si="9"/>
        <v>-7.0999999999999964E-5</v>
      </c>
      <c r="P52" s="19">
        <f t="shared" si="10"/>
        <v>2.2669999999999998E-4</v>
      </c>
      <c r="Q52" s="19">
        <f t="shared" si="8"/>
        <v>5.2439999999999995E-4</v>
      </c>
      <c r="R52" s="53">
        <f t="shared" si="8"/>
        <v>0</v>
      </c>
      <c r="S52" s="47">
        <f t="shared" ref="S52:S54" si="11">D48/21</f>
        <v>7.4285714285714287E-5</v>
      </c>
      <c r="T52" s="19">
        <f t="shared" ref="T52:T54" si="12">R52/S52</f>
        <v>0</v>
      </c>
      <c r="V52" s="85"/>
      <c r="W52" s="19">
        <v>5</v>
      </c>
      <c r="X52" s="19">
        <v>6.2500000000000003E-3</v>
      </c>
      <c r="Y52" s="47">
        <f>S70</f>
        <v>2.9761904761904765E-4</v>
      </c>
      <c r="Z52" s="19">
        <f>R70</f>
        <v>1.0075000000000009E-4</v>
      </c>
      <c r="AA52" s="19">
        <f>T70</f>
        <v>0.33852000000000027</v>
      </c>
    </row>
    <row r="53" spans="1:27" x14ac:dyDescent="0.2">
      <c r="A53" s="19">
        <v>2</v>
      </c>
      <c r="C53" s="19" t="s">
        <v>14</v>
      </c>
      <c r="D53" s="19">
        <v>0</v>
      </c>
      <c r="E53" s="19">
        <v>5</v>
      </c>
      <c r="F53" s="50" t="s">
        <v>60</v>
      </c>
      <c r="G53" s="19">
        <v>4.5999999999999999E-2</v>
      </c>
      <c r="H53" s="19">
        <v>4.4999999999999998E-2</v>
      </c>
      <c r="I53" s="19">
        <f t="shared" si="7"/>
        <v>4.5499999999999999E-2</v>
      </c>
      <c r="J53" s="19">
        <f t="shared" si="5"/>
        <v>5.8499999999999996E-2</v>
      </c>
      <c r="K53" s="19">
        <f t="shared" si="6"/>
        <v>3.2500000000000001E-2</v>
      </c>
      <c r="M53" s="19">
        <f t="shared" si="9"/>
        <v>7.4195000000000012E-4</v>
      </c>
      <c r="N53" s="19">
        <f t="shared" si="9"/>
        <v>1.03965E-3</v>
      </c>
      <c r="O53" s="19">
        <f t="shared" si="9"/>
        <v>4.4425000000000004E-4</v>
      </c>
      <c r="P53" s="19">
        <f t="shared" si="10"/>
        <v>7.4195000000000012E-4</v>
      </c>
      <c r="Q53" s="19">
        <f t="shared" si="10"/>
        <v>1.03965E-3</v>
      </c>
      <c r="R53" s="53">
        <f t="shared" si="10"/>
        <v>4.4425000000000004E-4</v>
      </c>
      <c r="S53" s="47">
        <f t="shared" si="11"/>
        <v>7.4285714285714287E-5</v>
      </c>
      <c r="T53" s="19">
        <f t="shared" si="12"/>
        <v>5.9802884615384624</v>
      </c>
      <c r="V53" s="85"/>
      <c r="W53" s="19">
        <v>10</v>
      </c>
      <c r="X53" s="19">
        <v>6.2500000000000003E-3</v>
      </c>
      <c r="Y53" s="47">
        <f>S71</f>
        <v>2.9761904761904765E-4</v>
      </c>
      <c r="Z53" s="19">
        <f>R71</f>
        <v>0</v>
      </c>
    </row>
    <row r="54" spans="1:27" ht="15" thickBot="1" x14ac:dyDescent="0.25">
      <c r="A54" s="30">
        <v>2</v>
      </c>
      <c r="B54" s="30"/>
      <c r="C54" s="30" t="s">
        <v>14</v>
      </c>
      <c r="D54" s="30">
        <v>0</v>
      </c>
      <c r="E54" s="30">
        <v>1</v>
      </c>
      <c r="F54" s="51" t="s">
        <v>60</v>
      </c>
      <c r="G54" s="30">
        <v>0.03</v>
      </c>
      <c r="H54" s="30">
        <v>3.1E-2</v>
      </c>
      <c r="I54" s="30">
        <f t="shared" si="7"/>
        <v>3.0499999999999999E-2</v>
      </c>
      <c r="J54" s="30">
        <f t="shared" si="5"/>
        <v>4.3499999999999997E-2</v>
      </c>
      <c r="K54" s="30">
        <f t="shared" si="6"/>
        <v>1.7500000000000002E-2</v>
      </c>
      <c r="L54" s="30"/>
      <c r="M54" s="30">
        <f t="shared" si="9"/>
        <v>3.9845000000000001E-4</v>
      </c>
      <c r="N54" s="30">
        <f t="shared" si="9"/>
        <v>6.9614999999999998E-4</v>
      </c>
      <c r="O54" s="30">
        <f t="shared" si="9"/>
        <v>1.0075000000000009E-4</v>
      </c>
      <c r="P54" s="30">
        <f t="shared" si="10"/>
        <v>3.9845000000000001E-4</v>
      </c>
      <c r="Q54" s="30">
        <f t="shared" si="10"/>
        <v>6.9614999999999998E-4</v>
      </c>
      <c r="R54" s="54">
        <f t="shared" si="10"/>
        <v>1.0075000000000009E-4</v>
      </c>
      <c r="S54" s="47">
        <f t="shared" si="11"/>
        <v>7.4285714285714287E-5</v>
      </c>
      <c r="T54" s="19">
        <f t="shared" si="12"/>
        <v>1.3562500000000013</v>
      </c>
      <c r="V54" s="85"/>
      <c r="W54" s="19">
        <v>20</v>
      </c>
      <c r="X54" s="19">
        <v>6.2500000000000003E-3</v>
      </c>
      <c r="Y54" s="47">
        <f>S72</f>
        <v>2.9761904761904765E-4</v>
      </c>
      <c r="Z54" s="19">
        <f>R72</f>
        <v>0</v>
      </c>
    </row>
    <row r="55" spans="1:27" x14ac:dyDescent="0.2">
      <c r="A55" s="19">
        <v>3</v>
      </c>
      <c r="C55" s="19" t="s">
        <v>64</v>
      </c>
      <c r="D55" s="19">
        <v>0</v>
      </c>
      <c r="E55" s="19">
        <v>0</v>
      </c>
      <c r="F55" s="50"/>
      <c r="G55" s="19">
        <v>0</v>
      </c>
      <c r="H55" s="19">
        <v>0</v>
      </c>
      <c r="I55" s="19">
        <v>0</v>
      </c>
      <c r="J55" s="19">
        <f t="shared" si="5"/>
        <v>1.2999999999999999E-2</v>
      </c>
      <c r="K55" s="19">
        <f t="shared" si="6"/>
        <v>-1.2999999999999999E-2</v>
      </c>
      <c r="M55" s="19">
        <f t="shared" si="9"/>
        <v>-2.9999999999999997E-4</v>
      </c>
      <c r="N55" s="19">
        <f t="shared" si="9"/>
        <v>-2.3000000000000017E-6</v>
      </c>
      <c r="O55" s="19">
        <f t="shared" si="9"/>
        <v>-5.9769999999999995E-4</v>
      </c>
      <c r="P55" s="19">
        <f t="shared" si="10"/>
        <v>0</v>
      </c>
      <c r="Q55" s="19">
        <f t="shared" si="10"/>
        <v>0</v>
      </c>
      <c r="R55" s="53">
        <f t="shared" si="10"/>
        <v>0</v>
      </c>
      <c r="V55" s="85"/>
      <c r="W55" s="19">
        <v>1</v>
      </c>
      <c r="X55" s="19">
        <v>0.05</v>
      </c>
      <c r="Y55" s="47">
        <f>S87</f>
        <v>2.3809523809523812E-3</v>
      </c>
      <c r="Z55" s="19">
        <f>R87</f>
        <v>0</v>
      </c>
    </row>
    <row r="56" spans="1:27" x14ac:dyDescent="0.2">
      <c r="A56" s="19">
        <v>3</v>
      </c>
      <c r="C56" s="19" t="s">
        <v>59</v>
      </c>
      <c r="D56" s="19">
        <v>6.2500000000000003E-3</v>
      </c>
      <c r="E56" s="19">
        <v>0</v>
      </c>
      <c r="F56" s="50"/>
      <c r="G56" s="19">
        <v>0.40600000000000003</v>
      </c>
      <c r="H56" s="19">
        <v>0.40500000000000003</v>
      </c>
      <c r="I56" s="19">
        <f t="shared" si="7"/>
        <v>0.40550000000000003</v>
      </c>
      <c r="J56" s="19">
        <f t="shared" si="5"/>
        <v>0.41850000000000004</v>
      </c>
      <c r="K56" s="19">
        <f t="shared" si="6"/>
        <v>0.39250000000000002</v>
      </c>
      <c r="M56" s="19">
        <f t="shared" si="9"/>
        <v>8.9859500000000012E-3</v>
      </c>
      <c r="N56" s="19">
        <f t="shared" si="9"/>
        <v>9.2836500000000009E-3</v>
      </c>
      <c r="O56" s="19">
        <f t="shared" si="9"/>
        <v>8.6882499999999998E-3</v>
      </c>
      <c r="P56" s="19">
        <f t="shared" si="10"/>
        <v>8.9859500000000012E-3</v>
      </c>
      <c r="Q56" s="19">
        <f t="shared" si="10"/>
        <v>9.2836500000000009E-3</v>
      </c>
      <c r="R56" s="53">
        <f t="shared" si="10"/>
        <v>8.6882499999999998E-3</v>
      </c>
      <c r="V56" s="85"/>
      <c r="W56" s="19">
        <v>5</v>
      </c>
      <c r="X56" s="19">
        <v>0.05</v>
      </c>
      <c r="Y56" s="47">
        <f>S88</f>
        <v>2.3809523809523812E-3</v>
      </c>
      <c r="Z56" s="19">
        <f>R88</f>
        <v>0</v>
      </c>
    </row>
    <row r="57" spans="1:27" x14ac:dyDescent="0.2">
      <c r="A57" s="19">
        <v>3</v>
      </c>
      <c r="B57" s="19" t="s">
        <v>3</v>
      </c>
      <c r="C57" s="19" t="s">
        <v>2</v>
      </c>
      <c r="D57" s="19">
        <v>6.2500000000000003E-3</v>
      </c>
      <c r="E57" s="19">
        <v>0</v>
      </c>
      <c r="F57" s="50"/>
      <c r="G57" s="19">
        <v>0.40600000000000003</v>
      </c>
      <c r="H57" s="19">
        <v>0.40500000000000003</v>
      </c>
      <c r="I57" s="19">
        <f t="shared" si="7"/>
        <v>0.40550000000000003</v>
      </c>
      <c r="J57" s="19">
        <f t="shared" si="5"/>
        <v>0.41850000000000004</v>
      </c>
      <c r="K57" s="19">
        <f t="shared" si="6"/>
        <v>0.39250000000000002</v>
      </c>
      <c r="M57" s="19">
        <f t="shared" si="9"/>
        <v>8.9859500000000012E-3</v>
      </c>
      <c r="N57" s="19">
        <f t="shared" si="9"/>
        <v>9.2836500000000009E-3</v>
      </c>
      <c r="O57" s="19">
        <f t="shared" si="9"/>
        <v>8.6882499999999998E-3</v>
      </c>
      <c r="P57" s="19">
        <f t="shared" si="10"/>
        <v>8.9859500000000012E-3</v>
      </c>
      <c r="Q57" s="19">
        <f t="shared" si="10"/>
        <v>9.2836500000000009E-3</v>
      </c>
      <c r="R57" s="53">
        <f t="shared" si="10"/>
        <v>8.6882499999999998E-3</v>
      </c>
      <c r="V57" s="85"/>
      <c r="W57" s="19">
        <v>10</v>
      </c>
      <c r="X57" s="19">
        <v>0.05</v>
      </c>
      <c r="Y57" s="47">
        <f>S89</f>
        <v>2.3809523809523812E-3</v>
      </c>
      <c r="Z57" s="19">
        <f>R89</f>
        <v>1.580000000000001E-4</v>
      </c>
      <c r="AA57" s="19">
        <f>T89</f>
        <v>6.636000000000003E-2</v>
      </c>
    </row>
    <row r="58" spans="1:27" x14ac:dyDescent="0.2">
      <c r="A58" s="19">
        <v>3</v>
      </c>
      <c r="C58" s="19" t="s">
        <v>2</v>
      </c>
      <c r="D58" s="19">
        <v>6.2500000000000003E-3</v>
      </c>
      <c r="E58" s="19">
        <v>0</v>
      </c>
      <c r="F58" s="50"/>
      <c r="G58" s="19">
        <v>0.40600000000000003</v>
      </c>
      <c r="H58" s="19">
        <v>0.40500000000000003</v>
      </c>
      <c r="I58" s="19">
        <f t="shared" si="7"/>
        <v>0.40550000000000003</v>
      </c>
      <c r="J58" s="19">
        <f t="shared" si="5"/>
        <v>0.41850000000000004</v>
      </c>
      <c r="K58" s="19">
        <f t="shared" si="6"/>
        <v>0.39250000000000002</v>
      </c>
      <c r="M58" s="19">
        <f t="shared" si="9"/>
        <v>8.9859500000000012E-3</v>
      </c>
      <c r="N58" s="19">
        <f t="shared" si="9"/>
        <v>9.2836500000000009E-3</v>
      </c>
      <c r="O58" s="19">
        <f t="shared" si="9"/>
        <v>8.6882499999999998E-3</v>
      </c>
      <c r="P58" s="19">
        <f t="shared" si="10"/>
        <v>8.9859500000000012E-3</v>
      </c>
      <c r="Q58" s="19">
        <f t="shared" si="10"/>
        <v>9.2836500000000009E-3</v>
      </c>
      <c r="R58" s="53">
        <f t="shared" si="10"/>
        <v>8.6882499999999998E-3</v>
      </c>
      <c r="V58" s="85"/>
      <c r="W58" s="19">
        <v>20</v>
      </c>
      <c r="X58" s="19">
        <v>0.05</v>
      </c>
      <c r="Y58" s="47">
        <f>S90</f>
        <v>2.3809523809523812E-3</v>
      </c>
      <c r="Z58" s="19">
        <f>R90</f>
        <v>0</v>
      </c>
    </row>
    <row r="59" spans="1:27" ht="14.25" customHeight="1" x14ac:dyDescent="0.2">
      <c r="A59" s="19">
        <v>3</v>
      </c>
      <c r="C59" s="19" t="s">
        <v>2</v>
      </c>
      <c r="D59" s="19">
        <v>6.2500000000000003E-3</v>
      </c>
      <c r="E59" s="19">
        <v>0</v>
      </c>
      <c r="F59" s="50"/>
      <c r="G59" s="19">
        <v>0.40600000000000003</v>
      </c>
      <c r="H59" s="19">
        <v>0.40500000000000003</v>
      </c>
      <c r="I59" s="19">
        <f t="shared" si="7"/>
        <v>0.40550000000000003</v>
      </c>
      <c r="J59" s="19">
        <f t="shared" si="5"/>
        <v>0.41850000000000004</v>
      </c>
      <c r="K59" s="19">
        <f t="shared" si="6"/>
        <v>0.39250000000000002</v>
      </c>
      <c r="M59" s="19">
        <f t="shared" si="9"/>
        <v>8.9859500000000012E-3</v>
      </c>
      <c r="N59" s="19">
        <f t="shared" si="9"/>
        <v>9.2836500000000009E-3</v>
      </c>
      <c r="O59" s="19">
        <f t="shared" si="9"/>
        <v>8.6882499999999998E-3</v>
      </c>
      <c r="P59" s="19">
        <f t="shared" si="10"/>
        <v>8.9859500000000012E-3</v>
      </c>
      <c r="Q59" s="19">
        <f t="shared" si="10"/>
        <v>9.2836500000000009E-3</v>
      </c>
      <c r="R59" s="53">
        <f t="shared" si="10"/>
        <v>8.6882499999999998E-3</v>
      </c>
      <c r="X59" s="19" t="s">
        <v>65</v>
      </c>
      <c r="Y59" s="19" t="s">
        <v>66</v>
      </c>
      <c r="Z59" s="19" t="s">
        <v>67</v>
      </c>
      <c r="AA59" s="19" t="s">
        <v>68</v>
      </c>
    </row>
    <row r="60" spans="1:27" ht="37.5" customHeight="1" x14ac:dyDescent="0.2">
      <c r="A60" s="19">
        <v>3</v>
      </c>
      <c r="C60" s="19" t="s">
        <v>2</v>
      </c>
      <c r="D60" s="19">
        <v>6.2500000000000003E-3</v>
      </c>
      <c r="E60" s="19">
        <v>0</v>
      </c>
      <c r="F60" s="50"/>
      <c r="G60" s="19">
        <v>0.40600000000000003</v>
      </c>
      <c r="H60" s="19">
        <v>0.40500000000000003</v>
      </c>
      <c r="I60" s="19">
        <f t="shared" si="7"/>
        <v>0.40550000000000003</v>
      </c>
      <c r="J60" s="19">
        <f t="shared" si="5"/>
        <v>0.41850000000000004</v>
      </c>
      <c r="K60" s="19">
        <f t="shared" si="6"/>
        <v>0.39250000000000002</v>
      </c>
      <c r="M60" s="19">
        <f t="shared" si="9"/>
        <v>8.9859500000000012E-3</v>
      </c>
      <c r="N60" s="19">
        <f t="shared" si="9"/>
        <v>9.2836500000000009E-3</v>
      </c>
      <c r="O60" s="19">
        <f t="shared" si="9"/>
        <v>8.6882499999999998E-3</v>
      </c>
      <c r="P60" s="19">
        <f t="shared" si="10"/>
        <v>8.9859500000000012E-3</v>
      </c>
      <c r="Q60" s="19">
        <f t="shared" si="10"/>
        <v>9.2836500000000009E-3</v>
      </c>
      <c r="R60" s="53">
        <f t="shared" si="10"/>
        <v>8.6882499999999998E-3</v>
      </c>
      <c r="V60" s="85" t="s">
        <v>21</v>
      </c>
      <c r="W60" s="19">
        <v>1</v>
      </c>
      <c r="X60" s="19">
        <v>1.56E-3</v>
      </c>
      <c r="Y60" s="47">
        <f>S123</f>
        <v>7.4285714285714287E-5</v>
      </c>
      <c r="Z60" s="19">
        <f>R123</f>
        <v>0</v>
      </c>
    </row>
    <row r="61" spans="1:27" x14ac:dyDescent="0.2">
      <c r="A61" s="19">
        <v>3</v>
      </c>
      <c r="C61" s="19" t="s">
        <v>14</v>
      </c>
      <c r="D61" s="19">
        <v>0</v>
      </c>
      <c r="E61" s="19">
        <v>20</v>
      </c>
      <c r="F61" s="50" t="s">
        <v>60</v>
      </c>
      <c r="G61" s="19">
        <v>0</v>
      </c>
      <c r="H61" s="19">
        <v>0</v>
      </c>
      <c r="I61" s="19">
        <v>0</v>
      </c>
      <c r="J61" s="19">
        <f t="shared" si="5"/>
        <v>1.2999999999999999E-2</v>
      </c>
      <c r="K61" s="19">
        <f t="shared" si="6"/>
        <v>-1.2999999999999999E-2</v>
      </c>
      <c r="M61" s="19">
        <f t="shared" si="9"/>
        <v>-2.9999999999999997E-4</v>
      </c>
      <c r="N61" s="19">
        <f t="shared" si="9"/>
        <v>-2.3000000000000017E-6</v>
      </c>
      <c r="O61" s="19">
        <f t="shared" si="9"/>
        <v>-5.9769999999999995E-4</v>
      </c>
      <c r="P61" s="19">
        <f t="shared" si="10"/>
        <v>0</v>
      </c>
      <c r="Q61" s="19">
        <f t="shared" si="10"/>
        <v>0</v>
      </c>
      <c r="R61" s="53">
        <f t="shared" si="10"/>
        <v>0</v>
      </c>
      <c r="V61" s="85"/>
      <c r="W61" s="19">
        <v>5</v>
      </c>
      <c r="X61" s="19">
        <v>1.56E-3</v>
      </c>
      <c r="Y61" s="47">
        <f>S124</f>
        <v>7.4285714285714287E-5</v>
      </c>
      <c r="Z61" s="19">
        <f>R124</f>
        <v>0</v>
      </c>
    </row>
    <row r="62" spans="1:27" x14ac:dyDescent="0.2">
      <c r="A62" s="19">
        <v>3</v>
      </c>
      <c r="C62" s="19" t="s">
        <v>14</v>
      </c>
      <c r="D62" s="19">
        <v>0</v>
      </c>
      <c r="E62" s="19">
        <v>10</v>
      </c>
      <c r="F62" s="50" t="s">
        <v>60</v>
      </c>
      <c r="G62" s="19">
        <v>0</v>
      </c>
      <c r="H62" s="19">
        <v>0</v>
      </c>
      <c r="I62" s="19">
        <v>0</v>
      </c>
      <c r="J62" s="19">
        <f t="shared" si="5"/>
        <v>1.2999999999999999E-2</v>
      </c>
      <c r="K62" s="19">
        <f t="shared" si="6"/>
        <v>-1.2999999999999999E-2</v>
      </c>
      <c r="M62" s="19">
        <f t="shared" si="9"/>
        <v>-2.9999999999999997E-4</v>
      </c>
      <c r="N62" s="19">
        <f t="shared" si="9"/>
        <v>-2.3000000000000017E-6</v>
      </c>
      <c r="O62" s="19">
        <f t="shared" si="9"/>
        <v>-5.9769999999999995E-4</v>
      </c>
      <c r="P62" s="19">
        <f t="shared" si="10"/>
        <v>0</v>
      </c>
      <c r="Q62" s="19">
        <f t="shared" si="10"/>
        <v>0</v>
      </c>
      <c r="R62" s="53">
        <f t="shared" si="10"/>
        <v>0</v>
      </c>
      <c r="V62" s="85"/>
      <c r="W62" s="19">
        <v>10</v>
      </c>
      <c r="X62" s="19">
        <v>1.56E-3</v>
      </c>
      <c r="Y62" s="47">
        <f>S125</f>
        <v>7.4285714285714287E-5</v>
      </c>
      <c r="Z62" s="19">
        <f>R125</f>
        <v>0</v>
      </c>
    </row>
    <row r="63" spans="1:27" x14ac:dyDescent="0.2">
      <c r="A63" s="19">
        <v>3</v>
      </c>
      <c r="C63" s="19" t="s">
        <v>14</v>
      </c>
      <c r="D63" s="19">
        <v>0</v>
      </c>
      <c r="E63" s="19">
        <v>5</v>
      </c>
      <c r="F63" s="50" t="s">
        <v>60</v>
      </c>
      <c r="G63" s="19">
        <v>0</v>
      </c>
      <c r="H63" s="19">
        <v>0</v>
      </c>
      <c r="I63" s="19">
        <v>0</v>
      </c>
      <c r="J63" s="19">
        <f t="shared" si="5"/>
        <v>1.2999999999999999E-2</v>
      </c>
      <c r="K63" s="19">
        <f t="shared" si="6"/>
        <v>-1.2999999999999999E-2</v>
      </c>
      <c r="M63" s="19">
        <f t="shared" si="9"/>
        <v>-2.9999999999999997E-4</v>
      </c>
      <c r="N63" s="19">
        <f t="shared" si="9"/>
        <v>-2.3000000000000017E-6</v>
      </c>
      <c r="O63" s="19">
        <f t="shared" si="9"/>
        <v>-5.9769999999999995E-4</v>
      </c>
      <c r="P63" s="19">
        <f t="shared" si="10"/>
        <v>0</v>
      </c>
      <c r="Q63" s="19">
        <f t="shared" si="10"/>
        <v>0</v>
      </c>
      <c r="R63" s="53">
        <f t="shared" si="10"/>
        <v>0</v>
      </c>
      <c r="V63" s="85"/>
      <c r="W63" s="19">
        <v>20</v>
      </c>
      <c r="X63" s="19">
        <v>1.56E-3</v>
      </c>
      <c r="Y63" s="47">
        <f>S126</f>
        <v>7.4285714285714287E-5</v>
      </c>
      <c r="Z63" s="19">
        <f>R126</f>
        <v>0</v>
      </c>
    </row>
    <row r="64" spans="1:27" x14ac:dyDescent="0.2">
      <c r="A64" s="19">
        <v>3</v>
      </c>
      <c r="C64" s="19" t="s">
        <v>14</v>
      </c>
      <c r="D64" s="19">
        <v>0</v>
      </c>
      <c r="E64" s="19">
        <v>1</v>
      </c>
      <c r="F64" s="50" t="s">
        <v>60</v>
      </c>
      <c r="G64" s="19">
        <v>0</v>
      </c>
      <c r="H64" s="19">
        <v>0</v>
      </c>
      <c r="I64" s="19">
        <v>0</v>
      </c>
      <c r="J64" s="19">
        <f t="shared" si="5"/>
        <v>1.2999999999999999E-2</v>
      </c>
      <c r="K64" s="19">
        <f t="shared" si="6"/>
        <v>-1.2999999999999999E-2</v>
      </c>
      <c r="M64" s="19">
        <f t="shared" si="9"/>
        <v>-2.9999999999999997E-4</v>
      </c>
      <c r="N64" s="19">
        <f t="shared" si="9"/>
        <v>-2.3000000000000017E-6</v>
      </c>
      <c r="O64" s="19">
        <f t="shared" si="9"/>
        <v>-5.9769999999999995E-4</v>
      </c>
      <c r="P64" s="19">
        <f t="shared" si="10"/>
        <v>0</v>
      </c>
      <c r="Q64" s="19">
        <f t="shared" si="10"/>
        <v>0</v>
      </c>
      <c r="R64" s="53">
        <f t="shared" si="10"/>
        <v>0</v>
      </c>
      <c r="V64" s="85"/>
      <c r="W64" s="19">
        <v>1</v>
      </c>
      <c r="X64" s="19">
        <v>6.2500000000000003E-3</v>
      </c>
      <c r="Y64" s="47">
        <f>S141</f>
        <v>2.9761904761904765E-4</v>
      </c>
      <c r="Z64" s="19">
        <f>R141</f>
        <v>0</v>
      </c>
    </row>
    <row r="65" spans="1:27" x14ac:dyDescent="0.2">
      <c r="A65" s="19">
        <v>3</v>
      </c>
      <c r="B65" s="19" t="s">
        <v>4</v>
      </c>
      <c r="C65" s="19" t="s">
        <v>2</v>
      </c>
      <c r="D65" s="19">
        <v>6.2500000000000003E-3</v>
      </c>
      <c r="E65" s="19">
        <v>0</v>
      </c>
      <c r="F65" s="50"/>
      <c r="G65" s="19">
        <v>0.4</v>
      </c>
      <c r="H65" s="19">
        <v>0.40100000000000002</v>
      </c>
      <c r="I65" s="19">
        <f t="shared" si="7"/>
        <v>0.40050000000000002</v>
      </c>
      <c r="J65" s="19">
        <f t="shared" si="5"/>
        <v>0.41350000000000003</v>
      </c>
      <c r="K65" s="19">
        <f t="shared" si="6"/>
        <v>0.38750000000000001</v>
      </c>
      <c r="M65" s="19">
        <f t="shared" si="9"/>
        <v>8.8714500000000012E-3</v>
      </c>
      <c r="N65" s="19">
        <f t="shared" si="9"/>
        <v>9.1691500000000009E-3</v>
      </c>
      <c r="O65" s="19">
        <f t="shared" si="9"/>
        <v>8.5737499999999998E-3</v>
      </c>
      <c r="P65" s="19">
        <f t="shared" si="10"/>
        <v>8.8714500000000012E-3</v>
      </c>
      <c r="Q65" s="19">
        <f t="shared" si="10"/>
        <v>9.1691500000000009E-3</v>
      </c>
      <c r="R65" s="53">
        <f t="shared" si="10"/>
        <v>8.5737499999999998E-3</v>
      </c>
      <c r="V65" s="85"/>
      <c r="W65" s="19">
        <v>5</v>
      </c>
      <c r="X65" s="19">
        <v>6.2500000000000003E-3</v>
      </c>
      <c r="Y65" s="47">
        <f>S142</f>
        <v>2.9761904761904765E-4</v>
      </c>
      <c r="Z65" s="19">
        <f>R142</f>
        <v>0</v>
      </c>
    </row>
    <row r="66" spans="1:27" x14ac:dyDescent="0.2">
      <c r="A66" s="19">
        <v>3</v>
      </c>
      <c r="C66" s="19" t="s">
        <v>2</v>
      </c>
      <c r="D66" s="19">
        <v>6.2500000000000003E-3</v>
      </c>
      <c r="E66" s="19">
        <v>0</v>
      </c>
      <c r="F66" s="50"/>
      <c r="G66" s="19">
        <v>0.40400000000000003</v>
      </c>
      <c r="H66" s="19">
        <v>0.40100000000000002</v>
      </c>
      <c r="I66" s="19">
        <f t="shared" si="7"/>
        <v>0.40250000000000002</v>
      </c>
      <c r="J66" s="19">
        <f t="shared" si="5"/>
        <v>0.41550000000000004</v>
      </c>
      <c r="K66" s="19">
        <f t="shared" si="6"/>
        <v>0.38950000000000001</v>
      </c>
      <c r="M66" s="19">
        <f t="shared" si="9"/>
        <v>8.9172500000000016E-3</v>
      </c>
      <c r="N66" s="19">
        <f t="shared" si="9"/>
        <v>9.2149500000000013E-3</v>
      </c>
      <c r="O66" s="19">
        <f t="shared" si="9"/>
        <v>8.6195500000000001E-3</v>
      </c>
      <c r="P66" s="19">
        <f t="shared" si="10"/>
        <v>8.9172500000000016E-3</v>
      </c>
      <c r="Q66" s="19">
        <f t="shared" si="10"/>
        <v>9.2149500000000013E-3</v>
      </c>
      <c r="R66" s="53">
        <f t="shared" si="10"/>
        <v>8.6195500000000001E-3</v>
      </c>
      <c r="V66" s="85"/>
      <c r="W66" s="19">
        <v>10</v>
      </c>
      <c r="X66" s="19">
        <v>6.2500000000000003E-3</v>
      </c>
      <c r="Y66" s="47">
        <f>S143</f>
        <v>2.9761904761904765E-4</v>
      </c>
      <c r="Z66" s="19">
        <f>R143</f>
        <v>4.2135000000000008E-4</v>
      </c>
      <c r="AA66" s="19">
        <f>T143</f>
        <v>1.4157360000000001</v>
      </c>
    </row>
    <row r="67" spans="1:27" x14ac:dyDescent="0.2">
      <c r="A67" s="19">
        <v>3</v>
      </c>
      <c r="C67" s="19" t="s">
        <v>2</v>
      </c>
      <c r="D67" s="19">
        <v>6.2500000000000003E-3</v>
      </c>
      <c r="E67" s="19">
        <v>0</v>
      </c>
      <c r="F67" s="50"/>
      <c r="G67" s="19">
        <v>0.39800000000000002</v>
      </c>
      <c r="H67" s="19">
        <v>0.39700000000000002</v>
      </c>
      <c r="I67" s="19">
        <f t="shared" si="7"/>
        <v>0.39750000000000002</v>
      </c>
      <c r="J67" s="19">
        <f t="shared" si="5"/>
        <v>0.41050000000000003</v>
      </c>
      <c r="K67" s="19">
        <f t="shared" si="6"/>
        <v>0.38450000000000001</v>
      </c>
      <c r="M67" s="19">
        <f t="shared" si="9"/>
        <v>8.8027499999999998E-3</v>
      </c>
      <c r="N67" s="19">
        <f t="shared" si="9"/>
        <v>9.1004500000000012E-3</v>
      </c>
      <c r="O67" s="19">
        <f t="shared" si="9"/>
        <v>8.5050500000000001E-3</v>
      </c>
      <c r="P67" s="19">
        <f t="shared" si="10"/>
        <v>8.8027499999999998E-3</v>
      </c>
      <c r="Q67" s="19">
        <f t="shared" si="10"/>
        <v>9.1004500000000012E-3</v>
      </c>
      <c r="R67" s="53">
        <f t="shared" si="10"/>
        <v>8.5050500000000001E-3</v>
      </c>
      <c r="V67" s="85"/>
      <c r="W67" s="19">
        <v>20</v>
      </c>
      <c r="X67" s="19">
        <v>6.2500000000000003E-3</v>
      </c>
      <c r="Y67" s="47">
        <f>S144</f>
        <v>2.9761904761904765E-4</v>
      </c>
      <c r="Z67" s="19">
        <f>R144</f>
        <v>6.6400000000000042E-5</v>
      </c>
      <c r="AA67" s="19">
        <f>T144</f>
        <v>0.22310400000000011</v>
      </c>
    </row>
    <row r="68" spans="1:27" x14ac:dyDescent="0.2">
      <c r="A68" s="19">
        <v>3</v>
      </c>
      <c r="C68" s="19" t="s">
        <v>2</v>
      </c>
      <c r="D68" s="19">
        <v>6.2500000000000003E-3</v>
      </c>
      <c r="E68" s="19">
        <v>0</v>
      </c>
      <c r="F68" s="50"/>
      <c r="G68" s="19">
        <v>0.38600000000000001</v>
      </c>
      <c r="H68" s="19" t="s">
        <v>69</v>
      </c>
      <c r="I68" s="19">
        <f t="shared" si="7"/>
        <v>0.38600000000000001</v>
      </c>
      <c r="J68" s="19">
        <f t="shared" si="5"/>
        <v>0.39900000000000002</v>
      </c>
      <c r="K68" s="19">
        <f t="shared" si="6"/>
        <v>0.373</v>
      </c>
      <c r="M68" s="19">
        <f t="shared" si="9"/>
        <v>8.5394000000000008E-3</v>
      </c>
      <c r="N68" s="19">
        <f t="shared" si="9"/>
        <v>8.8371000000000005E-3</v>
      </c>
      <c r="O68" s="19">
        <f t="shared" si="9"/>
        <v>8.2416999999999994E-3</v>
      </c>
      <c r="P68" s="19">
        <f t="shared" si="10"/>
        <v>8.5394000000000008E-3</v>
      </c>
      <c r="Q68" s="19">
        <f t="shared" si="10"/>
        <v>8.8371000000000005E-3</v>
      </c>
      <c r="R68" s="53">
        <f t="shared" si="10"/>
        <v>8.2416999999999994E-3</v>
      </c>
      <c r="V68" s="85"/>
      <c r="W68" s="19">
        <v>1</v>
      </c>
      <c r="X68" s="19">
        <v>0.05</v>
      </c>
      <c r="Y68" s="47">
        <f>S159</f>
        <v>2.3809523809523812E-3</v>
      </c>
      <c r="Z68" s="19">
        <f>R159</f>
        <v>0</v>
      </c>
    </row>
    <row r="69" spans="1:27" x14ac:dyDescent="0.2">
      <c r="A69" s="19">
        <v>3</v>
      </c>
      <c r="C69" s="19" t="s">
        <v>14</v>
      </c>
      <c r="D69" s="19">
        <v>0</v>
      </c>
      <c r="E69" s="19">
        <v>20</v>
      </c>
      <c r="F69" s="50" t="s">
        <v>60</v>
      </c>
      <c r="G69" s="19">
        <v>1.6E-2</v>
      </c>
      <c r="H69" s="19">
        <v>1.4999999999999999E-2</v>
      </c>
      <c r="I69" s="19">
        <f t="shared" si="7"/>
        <v>1.55E-2</v>
      </c>
      <c r="J69" s="19">
        <f t="shared" si="5"/>
        <v>2.8499999999999998E-2</v>
      </c>
      <c r="K69" s="19">
        <f t="shared" si="6"/>
        <v>2.5000000000000005E-3</v>
      </c>
      <c r="M69" s="19">
        <f t="shared" si="9"/>
        <v>5.4950000000000008E-5</v>
      </c>
      <c r="N69" s="19">
        <f t="shared" si="9"/>
        <v>3.5264999999999998E-4</v>
      </c>
      <c r="O69" s="19">
        <f t="shared" si="9"/>
        <v>-2.4274999999999996E-4</v>
      </c>
      <c r="P69" s="19">
        <f t="shared" si="10"/>
        <v>5.4950000000000008E-5</v>
      </c>
      <c r="Q69" s="19">
        <f t="shared" si="10"/>
        <v>3.5264999999999998E-4</v>
      </c>
      <c r="R69" s="53">
        <f t="shared" si="10"/>
        <v>0</v>
      </c>
      <c r="S69" s="47">
        <f>D65/21</f>
        <v>2.9761904761904765E-4</v>
      </c>
      <c r="T69" s="19">
        <f>R69/S69</f>
        <v>0</v>
      </c>
      <c r="V69" s="85"/>
      <c r="W69" s="19">
        <v>5</v>
      </c>
      <c r="X69" s="19">
        <v>0.05</v>
      </c>
      <c r="Y69" s="47">
        <f>S160</f>
        <v>2.3809523809523812E-3</v>
      </c>
      <c r="Z69" s="19">
        <f>R160</f>
        <v>0</v>
      </c>
    </row>
    <row r="70" spans="1:27" x14ac:dyDescent="0.2">
      <c r="A70" s="19">
        <v>3</v>
      </c>
      <c r="C70" s="19" t="s">
        <v>14</v>
      </c>
      <c r="D70" s="19">
        <v>0</v>
      </c>
      <c r="E70" s="19">
        <v>10</v>
      </c>
      <c r="F70" s="50" t="s">
        <v>60</v>
      </c>
      <c r="G70" s="19">
        <v>0.03</v>
      </c>
      <c r="H70" s="19">
        <v>3.1E-2</v>
      </c>
      <c r="I70" s="19">
        <f t="shared" si="7"/>
        <v>3.0499999999999999E-2</v>
      </c>
      <c r="J70" s="19">
        <f t="shared" si="5"/>
        <v>4.3499999999999997E-2</v>
      </c>
      <c r="K70" s="19">
        <f t="shared" si="6"/>
        <v>1.7500000000000002E-2</v>
      </c>
      <c r="M70" s="19">
        <f t="shared" ref="M70:O101" si="13">0.0229*I70-0.0003</f>
        <v>3.9845000000000001E-4</v>
      </c>
      <c r="N70" s="19">
        <f t="shared" si="13"/>
        <v>6.9614999999999998E-4</v>
      </c>
      <c r="O70" s="19">
        <f t="shared" si="13"/>
        <v>1.0075000000000009E-4</v>
      </c>
      <c r="P70" s="19">
        <f t="shared" si="10"/>
        <v>3.9845000000000001E-4</v>
      </c>
      <c r="Q70" s="19">
        <f t="shared" si="10"/>
        <v>6.9614999999999998E-4</v>
      </c>
      <c r="R70" s="53">
        <f t="shared" si="10"/>
        <v>1.0075000000000009E-4</v>
      </c>
      <c r="S70" s="47">
        <f t="shared" ref="S70:S72" si="14">D66/21</f>
        <v>2.9761904761904765E-4</v>
      </c>
      <c r="T70" s="19">
        <f>R70/S70</f>
        <v>0.33852000000000027</v>
      </c>
      <c r="V70" s="85"/>
      <c r="W70" s="19">
        <v>10</v>
      </c>
      <c r="X70" s="19">
        <v>0.05</v>
      </c>
      <c r="Y70" s="47">
        <f>S161</f>
        <v>2.3809523809523812E-3</v>
      </c>
      <c r="Z70" s="19">
        <f>R161</f>
        <v>0</v>
      </c>
    </row>
    <row r="71" spans="1:27" x14ac:dyDescent="0.2">
      <c r="A71" s="19">
        <v>3</v>
      </c>
      <c r="C71" s="19" t="s">
        <v>14</v>
      </c>
      <c r="D71" s="19">
        <v>0</v>
      </c>
      <c r="E71" s="19">
        <v>5</v>
      </c>
      <c r="F71" s="50" t="s">
        <v>60</v>
      </c>
      <c r="G71" s="19">
        <v>1.6E-2</v>
      </c>
      <c r="H71" s="19">
        <v>1.6E-2</v>
      </c>
      <c r="I71" s="19">
        <f t="shared" si="7"/>
        <v>1.6E-2</v>
      </c>
      <c r="J71" s="19">
        <f t="shared" si="5"/>
        <v>2.8999999999999998E-2</v>
      </c>
      <c r="K71" s="19">
        <f t="shared" si="6"/>
        <v>3.0000000000000009E-3</v>
      </c>
      <c r="M71" s="19">
        <f t="shared" si="13"/>
        <v>6.6400000000000042E-5</v>
      </c>
      <c r="N71" s="19">
        <f t="shared" si="13"/>
        <v>3.6409999999999996E-4</v>
      </c>
      <c r="O71" s="19">
        <f t="shared" si="13"/>
        <v>-2.3129999999999996E-4</v>
      </c>
      <c r="P71" s="19">
        <f t="shared" si="10"/>
        <v>6.6400000000000042E-5</v>
      </c>
      <c r="Q71" s="19">
        <f t="shared" si="10"/>
        <v>3.6409999999999996E-4</v>
      </c>
      <c r="R71" s="53">
        <f t="shared" si="10"/>
        <v>0</v>
      </c>
      <c r="S71" s="47">
        <f t="shared" si="14"/>
        <v>2.9761904761904765E-4</v>
      </c>
      <c r="T71" s="19">
        <f>R71/S71</f>
        <v>0</v>
      </c>
      <c r="V71" s="85"/>
      <c r="W71" s="19">
        <v>20</v>
      </c>
      <c r="X71" s="19">
        <v>0.05</v>
      </c>
      <c r="Y71" s="47">
        <f>S162</f>
        <v>2.3809523809523812E-3</v>
      </c>
      <c r="Z71" s="19">
        <f>R162</f>
        <v>6.5035000000000006E-4</v>
      </c>
      <c r="AA71" s="19">
        <f>T162</f>
        <v>0.27314699999999997</v>
      </c>
    </row>
    <row r="72" spans="1:27" ht="15" thickBot="1" x14ac:dyDescent="0.25">
      <c r="A72" s="30">
        <v>3</v>
      </c>
      <c r="B72" s="30"/>
      <c r="C72" s="30" t="s">
        <v>14</v>
      </c>
      <c r="D72" s="30">
        <v>0</v>
      </c>
      <c r="E72" s="30">
        <v>1</v>
      </c>
      <c r="F72" s="51" t="s">
        <v>60</v>
      </c>
      <c r="G72" s="30">
        <v>1.0999999999999999E-2</v>
      </c>
      <c r="H72" s="30">
        <v>1.0999999999999999E-2</v>
      </c>
      <c r="I72" s="30">
        <f t="shared" si="7"/>
        <v>1.0999999999999999E-2</v>
      </c>
      <c r="J72" s="30">
        <f t="shared" si="5"/>
        <v>2.4E-2</v>
      </c>
      <c r="K72" s="30">
        <f t="shared" si="6"/>
        <v>-2E-3</v>
      </c>
      <c r="L72" s="30"/>
      <c r="M72" s="30">
        <f t="shared" si="13"/>
        <v>-4.8099999999999977E-5</v>
      </c>
      <c r="N72" s="30">
        <f t="shared" si="13"/>
        <v>2.4960000000000005E-4</v>
      </c>
      <c r="O72" s="30">
        <f t="shared" si="13"/>
        <v>-3.4579999999999995E-4</v>
      </c>
      <c r="P72" s="30">
        <f t="shared" si="10"/>
        <v>0</v>
      </c>
      <c r="Q72" s="30">
        <f t="shared" si="10"/>
        <v>2.4960000000000005E-4</v>
      </c>
      <c r="R72" s="54">
        <f t="shared" si="10"/>
        <v>0</v>
      </c>
      <c r="S72" s="47">
        <f t="shared" si="14"/>
        <v>2.9761904761904765E-4</v>
      </c>
      <c r="T72" s="19">
        <f t="shared" ref="T71:T72" si="15">R72/S72</f>
        <v>0</v>
      </c>
    </row>
    <row r="73" spans="1:27" x14ac:dyDescent="0.2">
      <c r="A73" s="19">
        <v>4</v>
      </c>
      <c r="C73" s="19" t="s">
        <v>64</v>
      </c>
      <c r="D73" s="19">
        <v>0</v>
      </c>
      <c r="E73" s="19">
        <v>0</v>
      </c>
      <c r="F73" s="50"/>
      <c r="G73" s="55">
        <v>0</v>
      </c>
      <c r="H73" s="55">
        <v>0</v>
      </c>
      <c r="I73" s="19">
        <f t="shared" si="7"/>
        <v>0</v>
      </c>
      <c r="J73" s="19">
        <f t="shared" si="5"/>
        <v>1.2999999999999999E-2</v>
      </c>
      <c r="K73" s="19">
        <f t="shared" si="6"/>
        <v>-1.2999999999999999E-2</v>
      </c>
      <c r="M73" s="19">
        <f t="shared" si="13"/>
        <v>-2.9999999999999997E-4</v>
      </c>
      <c r="N73" s="19">
        <f t="shared" si="13"/>
        <v>-2.3000000000000017E-6</v>
      </c>
      <c r="O73" s="19">
        <f t="shared" si="13"/>
        <v>-5.9769999999999995E-4</v>
      </c>
      <c r="P73" s="19">
        <f t="shared" si="10"/>
        <v>0</v>
      </c>
      <c r="Q73" s="19">
        <f t="shared" si="10"/>
        <v>0</v>
      </c>
      <c r="R73" s="53">
        <f t="shared" si="10"/>
        <v>0</v>
      </c>
    </row>
    <row r="74" spans="1:27" x14ac:dyDescent="0.2">
      <c r="A74" s="19">
        <v>4</v>
      </c>
      <c r="C74" s="19" t="s">
        <v>59</v>
      </c>
      <c r="D74" s="19">
        <v>0.05</v>
      </c>
      <c r="E74" s="19">
        <v>0</v>
      </c>
      <c r="F74" s="50"/>
      <c r="G74" s="19">
        <v>2.1890000000000001</v>
      </c>
      <c r="H74" s="19">
        <v>2.1840000000000002</v>
      </c>
      <c r="I74" s="19">
        <f t="shared" si="7"/>
        <v>2.1865000000000001</v>
      </c>
      <c r="J74" s="19">
        <f t="shared" si="5"/>
        <v>2.1995</v>
      </c>
      <c r="K74" s="19">
        <f t="shared" si="6"/>
        <v>2.1735000000000002</v>
      </c>
      <c r="M74" s="19">
        <f t="shared" si="13"/>
        <v>4.9770849999999998E-2</v>
      </c>
      <c r="N74" s="19">
        <f t="shared" si="13"/>
        <v>5.0068549999999996E-2</v>
      </c>
      <c r="O74" s="19">
        <f t="shared" si="13"/>
        <v>4.947315E-2</v>
      </c>
      <c r="P74" s="19">
        <f t="shared" si="10"/>
        <v>4.9770849999999998E-2</v>
      </c>
      <c r="Q74" s="19">
        <f t="shared" si="10"/>
        <v>5.0068549999999996E-2</v>
      </c>
      <c r="R74" s="53">
        <f t="shared" si="10"/>
        <v>4.947315E-2</v>
      </c>
    </row>
    <row r="75" spans="1:27" x14ac:dyDescent="0.2">
      <c r="A75" s="19">
        <v>4</v>
      </c>
      <c r="B75" s="19" t="s">
        <v>3</v>
      </c>
      <c r="C75" s="19" t="s">
        <v>2</v>
      </c>
      <c r="D75" s="19">
        <v>0.05</v>
      </c>
      <c r="E75" s="19">
        <v>0</v>
      </c>
      <c r="F75" s="50"/>
      <c r="G75" s="19">
        <v>2.1890000000000001</v>
      </c>
      <c r="H75" s="19">
        <v>2.1840000000000002</v>
      </c>
      <c r="I75" s="19">
        <f t="shared" si="7"/>
        <v>2.1865000000000001</v>
      </c>
      <c r="J75" s="19">
        <f t="shared" si="5"/>
        <v>2.1995</v>
      </c>
      <c r="K75" s="19">
        <f t="shared" si="6"/>
        <v>2.1735000000000002</v>
      </c>
      <c r="M75" s="19">
        <f t="shared" si="13"/>
        <v>4.9770849999999998E-2</v>
      </c>
      <c r="N75" s="19">
        <f t="shared" si="13"/>
        <v>5.0068549999999996E-2</v>
      </c>
      <c r="O75" s="19">
        <f t="shared" si="13"/>
        <v>4.947315E-2</v>
      </c>
      <c r="P75" s="19">
        <f t="shared" si="10"/>
        <v>4.9770849999999998E-2</v>
      </c>
      <c r="Q75" s="19">
        <f t="shared" si="10"/>
        <v>5.0068549999999996E-2</v>
      </c>
      <c r="R75" s="53">
        <f t="shared" si="10"/>
        <v>4.947315E-2</v>
      </c>
    </row>
    <row r="76" spans="1:27" x14ac:dyDescent="0.2">
      <c r="A76" s="19">
        <v>4</v>
      </c>
      <c r="C76" s="19" t="s">
        <v>2</v>
      </c>
      <c r="D76" s="19">
        <v>0.05</v>
      </c>
      <c r="E76" s="19">
        <v>0</v>
      </c>
      <c r="F76" s="50"/>
      <c r="G76" s="19">
        <v>2.1890000000000001</v>
      </c>
      <c r="H76" s="19">
        <v>2.1840000000000002</v>
      </c>
      <c r="I76" s="19">
        <f t="shared" si="7"/>
        <v>2.1865000000000001</v>
      </c>
      <c r="J76" s="19">
        <f t="shared" si="5"/>
        <v>2.1995</v>
      </c>
      <c r="K76" s="19">
        <f t="shared" si="6"/>
        <v>2.1735000000000002</v>
      </c>
      <c r="M76" s="19">
        <f t="shared" si="13"/>
        <v>4.9770849999999998E-2</v>
      </c>
      <c r="N76" s="19">
        <f t="shared" si="13"/>
        <v>5.0068549999999996E-2</v>
      </c>
      <c r="O76" s="19">
        <f t="shared" si="13"/>
        <v>4.947315E-2</v>
      </c>
      <c r="P76" s="19">
        <f t="shared" si="10"/>
        <v>4.9770849999999998E-2</v>
      </c>
      <c r="Q76" s="19">
        <f t="shared" si="10"/>
        <v>5.0068549999999996E-2</v>
      </c>
      <c r="R76" s="53">
        <f t="shared" si="10"/>
        <v>4.947315E-2</v>
      </c>
    </row>
    <row r="77" spans="1:27" x14ac:dyDescent="0.2">
      <c r="A77" s="19">
        <v>4</v>
      </c>
      <c r="C77" s="19" t="s">
        <v>2</v>
      </c>
      <c r="D77" s="19">
        <v>0.05</v>
      </c>
      <c r="E77" s="19">
        <v>0</v>
      </c>
      <c r="F77" s="50"/>
      <c r="G77" s="19">
        <v>2.1890000000000001</v>
      </c>
      <c r="H77" s="19">
        <v>2.1840000000000002</v>
      </c>
      <c r="I77" s="19">
        <f t="shared" si="7"/>
        <v>2.1865000000000001</v>
      </c>
      <c r="J77" s="19">
        <f t="shared" si="5"/>
        <v>2.1995</v>
      </c>
      <c r="K77" s="19">
        <f t="shared" si="6"/>
        <v>2.1735000000000002</v>
      </c>
      <c r="M77" s="19">
        <f t="shared" si="13"/>
        <v>4.9770849999999998E-2</v>
      </c>
      <c r="N77" s="19">
        <f t="shared" si="13"/>
        <v>5.0068549999999996E-2</v>
      </c>
      <c r="O77" s="19">
        <f t="shared" si="13"/>
        <v>4.947315E-2</v>
      </c>
      <c r="P77" s="19">
        <f t="shared" si="10"/>
        <v>4.9770849999999998E-2</v>
      </c>
      <c r="Q77" s="19">
        <f t="shared" si="10"/>
        <v>5.0068549999999996E-2</v>
      </c>
      <c r="R77" s="53">
        <f t="shared" si="10"/>
        <v>4.947315E-2</v>
      </c>
    </row>
    <row r="78" spans="1:27" x14ac:dyDescent="0.2">
      <c r="A78" s="19">
        <v>4</v>
      </c>
      <c r="C78" s="19" t="s">
        <v>2</v>
      </c>
      <c r="D78" s="19">
        <v>0.05</v>
      </c>
      <c r="E78" s="19">
        <v>0</v>
      </c>
      <c r="F78" s="50"/>
      <c r="G78" s="19">
        <v>2.1890000000000001</v>
      </c>
      <c r="H78" s="19">
        <v>2.1840000000000002</v>
      </c>
      <c r="I78" s="19">
        <f t="shared" si="7"/>
        <v>2.1865000000000001</v>
      </c>
      <c r="J78" s="19">
        <f t="shared" si="5"/>
        <v>2.1995</v>
      </c>
      <c r="K78" s="19">
        <f t="shared" si="6"/>
        <v>2.1735000000000002</v>
      </c>
      <c r="M78" s="19">
        <f t="shared" si="13"/>
        <v>4.9770849999999998E-2</v>
      </c>
      <c r="N78" s="19">
        <f t="shared" si="13"/>
        <v>5.0068549999999996E-2</v>
      </c>
      <c r="O78" s="19">
        <f t="shared" si="13"/>
        <v>4.947315E-2</v>
      </c>
      <c r="P78" s="19">
        <f t="shared" si="10"/>
        <v>4.9770849999999998E-2</v>
      </c>
      <c r="Q78" s="19">
        <f t="shared" si="10"/>
        <v>5.0068549999999996E-2</v>
      </c>
      <c r="R78" s="53">
        <f t="shared" si="10"/>
        <v>4.947315E-2</v>
      </c>
    </row>
    <row r="79" spans="1:27" x14ac:dyDescent="0.2">
      <c r="A79" s="19">
        <v>4</v>
      </c>
      <c r="C79" s="19" t="s">
        <v>14</v>
      </c>
      <c r="D79" s="19">
        <v>0</v>
      </c>
      <c r="E79" s="19">
        <v>20</v>
      </c>
      <c r="F79" s="50" t="s">
        <v>60</v>
      </c>
      <c r="G79" s="19">
        <v>0</v>
      </c>
      <c r="H79" s="19">
        <v>0</v>
      </c>
      <c r="I79" s="19">
        <v>0</v>
      </c>
      <c r="J79" s="19">
        <f t="shared" si="5"/>
        <v>1.2999999999999999E-2</v>
      </c>
      <c r="K79" s="19">
        <f t="shared" si="6"/>
        <v>-1.2999999999999999E-2</v>
      </c>
      <c r="M79" s="19">
        <f t="shared" si="13"/>
        <v>-2.9999999999999997E-4</v>
      </c>
      <c r="N79" s="19">
        <f t="shared" si="13"/>
        <v>-2.3000000000000017E-6</v>
      </c>
      <c r="O79" s="19">
        <f t="shared" si="13"/>
        <v>-5.9769999999999995E-4</v>
      </c>
      <c r="P79" s="19">
        <f t="shared" si="10"/>
        <v>0</v>
      </c>
      <c r="Q79" s="19">
        <f t="shared" si="10"/>
        <v>0</v>
      </c>
      <c r="R79" s="53">
        <f t="shared" si="10"/>
        <v>0</v>
      </c>
    </row>
    <row r="80" spans="1:27" x14ac:dyDescent="0.2">
      <c r="A80" s="19">
        <v>4</v>
      </c>
      <c r="C80" s="19" t="s">
        <v>14</v>
      </c>
      <c r="D80" s="19">
        <v>0</v>
      </c>
      <c r="E80" s="19">
        <v>10</v>
      </c>
      <c r="F80" s="50" t="s">
        <v>60</v>
      </c>
      <c r="G80" s="19">
        <v>0</v>
      </c>
      <c r="H80" s="19">
        <v>0</v>
      </c>
      <c r="I80" s="19">
        <v>0</v>
      </c>
      <c r="J80" s="19">
        <f t="shared" si="5"/>
        <v>1.2999999999999999E-2</v>
      </c>
      <c r="K80" s="19">
        <f t="shared" si="6"/>
        <v>-1.2999999999999999E-2</v>
      </c>
      <c r="M80" s="19">
        <f t="shared" si="13"/>
        <v>-2.9999999999999997E-4</v>
      </c>
      <c r="N80" s="19">
        <f t="shared" si="13"/>
        <v>-2.3000000000000017E-6</v>
      </c>
      <c r="O80" s="19">
        <f t="shared" si="13"/>
        <v>-5.9769999999999995E-4</v>
      </c>
      <c r="P80" s="19">
        <f t="shared" si="10"/>
        <v>0</v>
      </c>
      <c r="Q80" s="19">
        <f t="shared" si="10"/>
        <v>0</v>
      </c>
      <c r="R80" s="53">
        <f t="shared" si="10"/>
        <v>0</v>
      </c>
    </row>
    <row r="81" spans="1:20" x14ac:dyDescent="0.2">
      <c r="A81" s="19">
        <v>4</v>
      </c>
      <c r="C81" s="19" t="s">
        <v>14</v>
      </c>
      <c r="D81" s="19">
        <v>0</v>
      </c>
      <c r="E81" s="19">
        <v>5</v>
      </c>
      <c r="F81" s="50" t="s">
        <v>60</v>
      </c>
      <c r="G81" s="19">
        <v>0</v>
      </c>
      <c r="H81" s="19">
        <v>0</v>
      </c>
      <c r="I81" s="19">
        <v>0</v>
      </c>
      <c r="J81" s="19">
        <f t="shared" si="5"/>
        <v>1.2999999999999999E-2</v>
      </c>
      <c r="K81" s="19">
        <f t="shared" si="6"/>
        <v>-1.2999999999999999E-2</v>
      </c>
      <c r="M81" s="19">
        <f t="shared" si="13"/>
        <v>-2.9999999999999997E-4</v>
      </c>
      <c r="N81" s="19">
        <f t="shared" si="13"/>
        <v>-2.3000000000000017E-6</v>
      </c>
      <c r="O81" s="19">
        <f t="shared" si="13"/>
        <v>-5.9769999999999995E-4</v>
      </c>
      <c r="P81" s="19">
        <f t="shared" si="10"/>
        <v>0</v>
      </c>
      <c r="Q81" s="19">
        <f t="shared" si="10"/>
        <v>0</v>
      </c>
      <c r="R81" s="53">
        <f t="shared" si="10"/>
        <v>0</v>
      </c>
    </row>
    <row r="82" spans="1:20" x14ac:dyDescent="0.2">
      <c r="A82" s="19">
        <v>4</v>
      </c>
      <c r="C82" s="19" t="s">
        <v>14</v>
      </c>
      <c r="D82" s="19">
        <v>0</v>
      </c>
      <c r="E82" s="19">
        <v>1</v>
      </c>
      <c r="F82" s="50" t="s">
        <v>60</v>
      </c>
      <c r="G82" s="19">
        <v>0</v>
      </c>
      <c r="H82" s="19">
        <v>0</v>
      </c>
      <c r="I82" s="19">
        <v>0</v>
      </c>
      <c r="J82" s="19">
        <f t="shared" si="5"/>
        <v>1.2999999999999999E-2</v>
      </c>
      <c r="K82" s="19">
        <f t="shared" si="6"/>
        <v>-1.2999999999999999E-2</v>
      </c>
      <c r="M82" s="19">
        <f t="shared" si="13"/>
        <v>-2.9999999999999997E-4</v>
      </c>
      <c r="N82" s="19">
        <f t="shared" si="13"/>
        <v>-2.3000000000000017E-6</v>
      </c>
      <c r="O82" s="19">
        <f t="shared" si="13"/>
        <v>-5.9769999999999995E-4</v>
      </c>
      <c r="P82" s="19">
        <f t="shared" si="10"/>
        <v>0</v>
      </c>
      <c r="Q82" s="19">
        <f t="shared" si="10"/>
        <v>0</v>
      </c>
      <c r="R82" s="53">
        <f t="shared" si="10"/>
        <v>0</v>
      </c>
    </row>
    <row r="83" spans="1:20" x14ac:dyDescent="0.2">
      <c r="A83" s="19">
        <v>4</v>
      </c>
      <c r="B83" s="19" t="s">
        <v>4</v>
      </c>
      <c r="C83" s="19" t="s">
        <v>2</v>
      </c>
      <c r="D83" s="19">
        <v>0.05</v>
      </c>
      <c r="E83" s="19">
        <v>0</v>
      </c>
      <c r="F83" s="50"/>
      <c r="G83" s="19">
        <v>2.1619999999999999</v>
      </c>
      <c r="H83" s="19">
        <v>2.1709999999999998</v>
      </c>
      <c r="I83" s="19">
        <f t="shared" si="7"/>
        <v>2.1665000000000001</v>
      </c>
      <c r="J83" s="19">
        <f t="shared" si="5"/>
        <v>2.1795</v>
      </c>
      <c r="K83" s="19">
        <f t="shared" si="6"/>
        <v>2.1535000000000002</v>
      </c>
      <c r="M83" s="19">
        <f t="shared" si="13"/>
        <v>4.9312849999999998E-2</v>
      </c>
      <c r="N83" s="19">
        <f t="shared" si="13"/>
        <v>4.9610549999999996E-2</v>
      </c>
      <c r="O83" s="19">
        <f t="shared" si="13"/>
        <v>4.901515E-2</v>
      </c>
      <c r="P83" s="19">
        <f t="shared" si="10"/>
        <v>4.9312849999999998E-2</v>
      </c>
      <c r="Q83" s="19">
        <f t="shared" si="10"/>
        <v>4.9610549999999996E-2</v>
      </c>
      <c r="R83" s="53">
        <f t="shared" si="10"/>
        <v>4.901515E-2</v>
      </c>
    </row>
    <row r="84" spans="1:20" x14ac:dyDescent="0.2">
      <c r="A84" s="19">
        <v>4</v>
      </c>
      <c r="C84" s="19" t="s">
        <v>2</v>
      </c>
      <c r="D84" s="19">
        <v>0.05</v>
      </c>
      <c r="E84" s="19">
        <v>0</v>
      </c>
      <c r="F84" s="50"/>
      <c r="G84" s="19">
        <v>2.1930000000000001</v>
      </c>
      <c r="H84" s="19">
        <v>2.194</v>
      </c>
      <c r="I84" s="19">
        <f t="shared" si="7"/>
        <v>2.1935000000000002</v>
      </c>
      <c r="J84" s="19">
        <f t="shared" si="5"/>
        <v>2.2065000000000001</v>
      </c>
      <c r="K84" s="19">
        <f t="shared" si="6"/>
        <v>2.1805000000000003</v>
      </c>
      <c r="M84" s="19">
        <f t="shared" si="13"/>
        <v>4.9931150000000007E-2</v>
      </c>
      <c r="N84" s="19">
        <f t="shared" si="13"/>
        <v>5.0228849999999998E-2</v>
      </c>
      <c r="O84" s="19">
        <f t="shared" si="13"/>
        <v>4.963345000000001E-2</v>
      </c>
      <c r="P84" s="19">
        <f t="shared" si="10"/>
        <v>4.9931150000000007E-2</v>
      </c>
      <c r="Q84" s="19">
        <f t="shared" si="10"/>
        <v>5.0228849999999998E-2</v>
      </c>
      <c r="R84" s="53">
        <f t="shared" si="10"/>
        <v>4.963345000000001E-2</v>
      </c>
    </row>
    <row r="85" spans="1:20" x14ac:dyDescent="0.2">
      <c r="A85" s="19">
        <v>4</v>
      </c>
      <c r="C85" s="19" t="s">
        <v>2</v>
      </c>
      <c r="D85" s="19">
        <v>0.05</v>
      </c>
      <c r="E85" s="19">
        <v>0</v>
      </c>
      <c r="F85" s="50"/>
      <c r="G85" s="19">
        <v>2.1890000000000001</v>
      </c>
      <c r="H85" s="19">
        <v>2.198</v>
      </c>
      <c r="I85" s="19">
        <f t="shared" si="7"/>
        <v>2.1935000000000002</v>
      </c>
      <c r="J85" s="19">
        <f t="shared" ref="J85:J148" si="16">I85+0.013</f>
        <v>2.2065000000000001</v>
      </c>
      <c r="K85" s="19">
        <f t="shared" ref="K85:K148" si="17">I85-0.013</f>
        <v>2.1805000000000003</v>
      </c>
      <c r="M85" s="19">
        <f t="shared" si="13"/>
        <v>4.9931150000000007E-2</v>
      </c>
      <c r="N85" s="19">
        <f t="shared" si="13"/>
        <v>5.0228849999999998E-2</v>
      </c>
      <c r="O85" s="19">
        <f t="shared" si="13"/>
        <v>4.963345000000001E-2</v>
      </c>
      <c r="P85" s="19">
        <f t="shared" si="10"/>
        <v>4.9931150000000007E-2</v>
      </c>
      <c r="Q85" s="19">
        <f t="shared" si="10"/>
        <v>5.0228849999999998E-2</v>
      </c>
      <c r="R85" s="53">
        <f t="shared" si="10"/>
        <v>4.963345000000001E-2</v>
      </c>
    </row>
    <row r="86" spans="1:20" x14ac:dyDescent="0.2">
      <c r="A86" s="19">
        <v>4</v>
      </c>
      <c r="C86" s="19" t="s">
        <v>2</v>
      </c>
      <c r="D86" s="19">
        <v>0.05</v>
      </c>
      <c r="E86" s="19">
        <v>0</v>
      </c>
      <c r="F86" s="50"/>
      <c r="G86" s="19">
        <v>2.2040000000000002</v>
      </c>
      <c r="H86" s="19">
        <v>2.2050000000000001</v>
      </c>
      <c r="I86" s="19">
        <f t="shared" si="7"/>
        <v>2.2045000000000003</v>
      </c>
      <c r="J86" s="19">
        <f t="shared" si="16"/>
        <v>2.2175000000000002</v>
      </c>
      <c r="K86" s="19">
        <f t="shared" si="17"/>
        <v>2.1915000000000004</v>
      </c>
      <c r="M86" s="19">
        <f t="shared" si="13"/>
        <v>5.0183050000000007E-2</v>
      </c>
      <c r="N86" s="19">
        <f t="shared" si="13"/>
        <v>5.0480750000000005E-2</v>
      </c>
      <c r="O86" s="19">
        <f t="shared" si="13"/>
        <v>4.9885350000000009E-2</v>
      </c>
      <c r="P86" s="19">
        <f t="shared" si="10"/>
        <v>5.0183050000000007E-2</v>
      </c>
      <c r="Q86" s="19">
        <f t="shared" si="10"/>
        <v>5.0480750000000005E-2</v>
      </c>
      <c r="R86" s="53">
        <f t="shared" si="10"/>
        <v>4.9885350000000009E-2</v>
      </c>
    </row>
    <row r="87" spans="1:20" x14ac:dyDescent="0.2">
      <c r="A87" s="19">
        <v>4</v>
      </c>
      <c r="C87" s="19" t="s">
        <v>14</v>
      </c>
      <c r="D87" s="19">
        <v>0</v>
      </c>
      <c r="E87" s="19">
        <v>20</v>
      </c>
      <c r="F87" s="50" t="s">
        <v>60</v>
      </c>
      <c r="G87" s="19">
        <v>0.01</v>
      </c>
      <c r="H87" s="19">
        <v>0.01</v>
      </c>
      <c r="I87" s="19">
        <f>AVERAGE(G87:H87)</f>
        <v>0.01</v>
      </c>
      <c r="J87" s="19">
        <f t="shared" si="16"/>
        <v>2.3E-2</v>
      </c>
      <c r="K87" s="19">
        <f t="shared" si="17"/>
        <v>-2.9999999999999992E-3</v>
      </c>
      <c r="M87" s="19">
        <f t="shared" si="13"/>
        <v>-7.0999999999999964E-5</v>
      </c>
      <c r="N87" s="19">
        <f t="shared" si="13"/>
        <v>2.2669999999999998E-4</v>
      </c>
      <c r="O87" s="19">
        <f t="shared" si="13"/>
        <v>-3.6869999999999996E-4</v>
      </c>
      <c r="P87" s="19">
        <f t="shared" si="10"/>
        <v>0</v>
      </c>
      <c r="Q87" s="19">
        <f t="shared" si="10"/>
        <v>2.2669999999999998E-4</v>
      </c>
      <c r="R87" s="53">
        <f t="shared" si="10"/>
        <v>0</v>
      </c>
      <c r="S87" s="47">
        <f>D83/21</f>
        <v>2.3809523809523812E-3</v>
      </c>
      <c r="T87" s="19">
        <f>R87/S87</f>
        <v>0</v>
      </c>
    </row>
    <row r="88" spans="1:20" x14ac:dyDescent="0.2">
      <c r="A88" s="19">
        <v>4</v>
      </c>
      <c r="C88" s="19" t="s">
        <v>14</v>
      </c>
      <c r="D88" s="19">
        <v>0</v>
      </c>
      <c r="E88" s="19">
        <v>10</v>
      </c>
      <c r="F88" s="50" t="s">
        <v>60</v>
      </c>
      <c r="G88" s="19">
        <v>1.4999999999999999E-2</v>
      </c>
      <c r="H88" s="19">
        <v>1.6E-2</v>
      </c>
      <c r="I88" s="19">
        <f>AVERAGE(G88:H88)</f>
        <v>1.55E-2</v>
      </c>
      <c r="J88" s="19">
        <f t="shared" si="16"/>
        <v>2.8499999999999998E-2</v>
      </c>
      <c r="K88" s="19">
        <f t="shared" si="17"/>
        <v>2.5000000000000005E-3</v>
      </c>
      <c r="M88" s="19">
        <f t="shared" si="13"/>
        <v>5.4950000000000008E-5</v>
      </c>
      <c r="N88" s="19">
        <f t="shared" si="13"/>
        <v>3.5264999999999998E-4</v>
      </c>
      <c r="O88" s="19">
        <f t="shared" si="13"/>
        <v>-2.4274999999999996E-4</v>
      </c>
      <c r="P88" s="19">
        <f t="shared" si="10"/>
        <v>5.4950000000000008E-5</v>
      </c>
      <c r="Q88" s="19">
        <f t="shared" si="10"/>
        <v>3.5264999999999998E-4</v>
      </c>
      <c r="R88" s="53">
        <f t="shared" si="10"/>
        <v>0</v>
      </c>
      <c r="S88" s="47">
        <f t="shared" ref="S88:S90" si="18">D84/21</f>
        <v>2.3809523809523812E-3</v>
      </c>
      <c r="T88" s="19">
        <f t="shared" ref="T88:T90" si="19">R88/S88</f>
        <v>0</v>
      </c>
    </row>
    <row r="89" spans="1:20" x14ac:dyDescent="0.2">
      <c r="A89" s="19">
        <v>4</v>
      </c>
      <c r="C89" s="19" t="s">
        <v>14</v>
      </c>
      <c r="D89" s="19">
        <v>0</v>
      </c>
      <c r="E89" s="19">
        <v>5</v>
      </c>
      <c r="F89" s="50" t="s">
        <v>60</v>
      </c>
      <c r="G89" s="19">
        <v>3.3000000000000002E-2</v>
      </c>
      <c r="H89" s="19">
        <v>3.3000000000000002E-2</v>
      </c>
      <c r="I89" s="19">
        <f t="shared" si="7"/>
        <v>3.3000000000000002E-2</v>
      </c>
      <c r="J89" s="19">
        <f t="shared" si="16"/>
        <v>4.5999999999999999E-2</v>
      </c>
      <c r="K89" s="19">
        <f t="shared" si="17"/>
        <v>2.0000000000000004E-2</v>
      </c>
      <c r="M89" s="19">
        <f t="shared" si="13"/>
        <v>4.5570000000000002E-4</v>
      </c>
      <c r="N89" s="19">
        <f t="shared" si="13"/>
        <v>7.5339999999999999E-4</v>
      </c>
      <c r="O89" s="19">
        <f t="shared" si="13"/>
        <v>1.580000000000001E-4</v>
      </c>
      <c r="P89" s="19">
        <f t="shared" si="10"/>
        <v>4.5570000000000002E-4</v>
      </c>
      <c r="Q89" s="19">
        <f t="shared" si="10"/>
        <v>7.5339999999999999E-4</v>
      </c>
      <c r="R89" s="53">
        <f t="shared" si="10"/>
        <v>1.580000000000001E-4</v>
      </c>
      <c r="S89" s="47">
        <f t="shared" si="18"/>
        <v>2.3809523809523812E-3</v>
      </c>
      <c r="T89" s="19">
        <f t="shared" si="19"/>
        <v>6.636000000000003E-2</v>
      </c>
    </row>
    <row r="90" spans="1:20" ht="15" thickBot="1" x14ac:dyDescent="0.25">
      <c r="A90" s="30">
        <v>4</v>
      </c>
      <c r="B90" s="30"/>
      <c r="C90" s="30" t="s">
        <v>14</v>
      </c>
      <c r="D90" s="30">
        <v>0</v>
      </c>
      <c r="E90" s="30">
        <v>1</v>
      </c>
      <c r="F90" s="51" t="s">
        <v>60</v>
      </c>
      <c r="G90" s="30">
        <v>1.6E-2</v>
      </c>
      <c r="H90" s="30">
        <v>1.6E-2</v>
      </c>
      <c r="I90" s="30">
        <f t="shared" si="7"/>
        <v>1.6E-2</v>
      </c>
      <c r="J90" s="30">
        <f t="shared" si="16"/>
        <v>2.8999999999999998E-2</v>
      </c>
      <c r="K90" s="30">
        <f t="shared" si="17"/>
        <v>3.0000000000000009E-3</v>
      </c>
      <c r="L90" s="30"/>
      <c r="M90" s="30">
        <f t="shared" si="13"/>
        <v>6.6400000000000042E-5</v>
      </c>
      <c r="N90" s="30">
        <f t="shared" si="13"/>
        <v>3.6409999999999996E-4</v>
      </c>
      <c r="O90" s="30">
        <f t="shared" si="13"/>
        <v>-2.3129999999999996E-4</v>
      </c>
      <c r="P90" s="30">
        <f t="shared" si="10"/>
        <v>6.6400000000000042E-5</v>
      </c>
      <c r="Q90" s="30">
        <f t="shared" si="10"/>
        <v>3.6409999999999996E-4</v>
      </c>
      <c r="R90" s="54">
        <f t="shared" si="10"/>
        <v>0</v>
      </c>
      <c r="S90" s="47">
        <f t="shared" si="18"/>
        <v>2.3809523809523812E-3</v>
      </c>
      <c r="T90" s="19">
        <f t="shared" si="19"/>
        <v>0</v>
      </c>
    </row>
    <row r="91" spans="1:20" x14ac:dyDescent="0.2">
      <c r="A91" s="19">
        <v>5</v>
      </c>
      <c r="C91" s="19" t="s">
        <v>64</v>
      </c>
      <c r="D91" s="19">
        <v>0</v>
      </c>
      <c r="E91" s="19">
        <v>0</v>
      </c>
      <c r="F91" s="50"/>
      <c r="G91" s="55">
        <v>0</v>
      </c>
      <c r="H91" s="55">
        <v>0</v>
      </c>
      <c r="I91" s="19">
        <f t="shared" si="7"/>
        <v>0</v>
      </c>
      <c r="J91" s="19">
        <f t="shared" si="16"/>
        <v>1.2999999999999999E-2</v>
      </c>
      <c r="K91" s="19">
        <f t="shared" si="17"/>
        <v>-1.2999999999999999E-2</v>
      </c>
      <c r="M91" s="19">
        <f t="shared" si="13"/>
        <v>-2.9999999999999997E-4</v>
      </c>
      <c r="N91" s="19">
        <f t="shared" si="13"/>
        <v>-2.3000000000000017E-6</v>
      </c>
      <c r="O91" s="19">
        <f t="shared" si="13"/>
        <v>-5.9769999999999995E-4</v>
      </c>
      <c r="P91" s="19">
        <f t="shared" si="10"/>
        <v>0</v>
      </c>
      <c r="Q91" s="19">
        <f t="shared" si="10"/>
        <v>0</v>
      </c>
      <c r="R91" s="53">
        <f t="shared" si="10"/>
        <v>0</v>
      </c>
    </row>
    <row r="92" spans="1:20" x14ac:dyDescent="0.2">
      <c r="A92" s="19">
        <v>5</v>
      </c>
      <c r="C92" s="19" t="s">
        <v>59</v>
      </c>
      <c r="D92" s="19">
        <v>0</v>
      </c>
      <c r="E92" s="19">
        <v>0</v>
      </c>
      <c r="F92" s="50"/>
      <c r="G92" s="55">
        <v>0</v>
      </c>
      <c r="H92" s="55">
        <v>0</v>
      </c>
      <c r="I92" s="19">
        <f t="shared" si="7"/>
        <v>0</v>
      </c>
      <c r="J92" s="19">
        <f t="shared" si="16"/>
        <v>1.2999999999999999E-2</v>
      </c>
      <c r="K92" s="19">
        <f t="shared" si="17"/>
        <v>-1.2999999999999999E-2</v>
      </c>
      <c r="M92" s="19">
        <f t="shared" si="13"/>
        <v>-2.9999999999999997E-4</v>
      </c>
      <c r="N92" s="19">
        <f t="shared" si="13"/>
        <v>-2.3000000000000017E-6</v>
      </c>
      <c r="O92" s="19">
        <f t="shared" si="13"/>
        <v>-5.9769999999999995E-4</v>
      </c>
      <c r="P92" s="19">
        <f t="shared" si="10"/>
        <v>0</v>
      </c>
      <c r="Q92" s="19">
        <f t="shared" si="10"/>
        <v>0</v>
      </c>
      <c r="R92" s="53">
        <f t="shared" si="10"/>
        <v>0</v>
      </c>
    </row>
    <row r="93" spans="1:20" x14ac:dyDescent="0.2">
      <c r="A93" s="19">
        <v>5</v>
      </c>
      <c r="B93" s="19" t="s">
        <v>3</v>
      </c>
      <c r="C93" s="19" t="s">
        <v>2</v>
      </c>
      <c r="D93" s="19">
        <v>0</v>
      </c>
      <c r="E93" s="19">
        <v>0</v>
      </c>
      <c r="F93" s="50"/>
      <c r="G93" s="19">
        <v>6.8000000000000005E-2</v>
      </c>
      <c r="H93" s="55">
        <v>7.0999999999999994E-2</v>
      </c>
      <c r="I93" s="19">
        <f t="shared" si="7"/>
        <v>6.9500000000000006E-2</v>
      </c>
      <c r="J93" s="19">
        <f t="shared" si="16"/>
        <v>8.2500000000000004E-2</v>
      </c>
      <c r="K93" s="19">
        <f t="shared" si="17"/>
        <v>5.6500000000000009E-2</v>
      </c>
      <c r="M93" s="19">
        <f t="shared" si="13"/>
        <v>1.2915500000000002E-3</v>
      </c>
      <c r="N93" s="19">
        <f t="shared" si="13"/>
        <v>1.5892500000000002E-3</v>
      </c>
      <c r="O93" s="19">
        <f t="shared" si="13"/>
        <v>9.9385000000000033E-4</v>
      </c>
      <c r="P93" s="19">
        <f t="shared" si="10"/>
        <v>1.2915500000000002E-3</v>
      </c>
      <c r="Q93" s="19">
        <f t="shared" si="10"/>
        <v>1.5892500000000002E-3</v>
      </c>
      <c r="R93" s="53">
        <f t="shared" si="10"/>
        <v>9.9385000000000033E-4</v>
      </c>
    </row>
    <row r="94" spans="1:20" x14ac:dyDescent="0.2">
      <c r="A94" s="19">
        <v>5</v>
      </c>
      <c r="C94" s="19" t="s">
        <v>2</v>
      </c>
      <c r="D94" s="19">
        <v>0</v>
      </c>
      <c r="E94" s="19">
        <v>0</v>
      </c>
      <c r="F94" s="50"/>
      <c r="G94" s="19">
        <v>6.8000000000000005E-2</v>
      </c>
      <c r="H94" s="55">
        <v>7.0999999999999994E-2</v>
      </c>
      <c r="I94" s="19">
        <f t="shared" si="7"/>
        <v>6.9500000000000006E-2</v>
      </c>
      <c r="J94" s="19">
        <f t="shared" si="16"/>
        <v>8.2500000000000004E-2</v>
      </c>
      <c r="K94" s="19">
        <f t="shared" si="17"/>
        <v>5.6500000000000009E-2</v>
      </c>
      <c r="M94" s="19">
        <f t="shared" si="13"/>
        <v>1.2915500000000002E-3</v>
      </c>
      <c r="N94" s="19">
        <f t="shared" si="13"/>
        <v>1.5892500000000002E-3</v>
      </c>
      <c r="O94" s="19">
        <f t="shared" si="13"/>
        <v>9.9385000000000033E-4</v>
      </c>
      <c r="P94" s="19">
        <f t="shared" si="10"/>
        <v>1.2915500000000002E-3</v>
      </c>
      <c r="Q94" s="19">
        <f t="shared" si="10"/>
        <v>1.5892500000000002E-3</v>
      </c>
      <c r="R94" s="53">
        <f t="shared" si="10"/>
        <v>9.9385000000000033E-4</v>
      </c>
    </row>
    <row r="95" spans="1:20" x14ac:dyDescent="0.2">
      <c r="A95" s="19">
        <v>5</v>
      </c>
      <c r="C95" s="19" t="s">
        <v>2</v>
      </c>
      <c r="D95" s="19">
        <v>0</v>
      </c>
      <c r="E95" s="19">
        <v>0</v>
      </c>
      <c r="F95" s="50"/>
      <c r="G95" s="19">
        <v>6.8000000000000005E-2</v>
      </c>
      <c r="H95" s="55">
        <v>7.0999999999999994E-2</v>
      </c>
      <c r="I95" s="19">
        <f t="shared" si="7"/>
        <v>6.9500000000000006E-2</v>
      </c>
      <c r="J95" s="19">
        <f t="shared" si="16"/>
        <v>8.2500000000000004E-2</v>
      </c>
      <c r="K95" s="19">
        <f t="shared" si="17"/>
        <v>5.6500000000000009E-2</v>
      </c>
      <c r="M95" s="19">
        <f t="shared" si="13"/>
        <v>1.2915500000000002E-3</v>
      </c>
      <c r="N95" s="19">
        <f t="shared" si="13"/>
        <v>1.5892500000000002E-3</v>
      </c>
      <c r="O95" s="19">
        <f t="shared" si="13"/>
        <v>9.9385000000000033E-4</v>
      </c>
      <c r="P95" s="19">
        <f t="shared" si="10"/>
        <v>1.2915500000000002E-3</v>
      </c>
      <c r="Q95" s="19">
        <f t="shared" si="10"/>
        <v>1.5892500000000002E-3</v>
      </c>
      <c r="R95" s="53">
        <f t="shared" si="10"/>
        <v>9.9385000000000033E-4</v>
      </c>
    </row>
    <row r="96" spans="1:20" x14ac:dyDescent="0.2">
      <c r="A96" s="19">
        <v>5</v>
      </c>
      <c r="C96" s="19" t="s">
        <v>2</v>
      </c>
      <c r="D96" s="19">
        <v>0</v>
      </c>
      <c r="E96" s="19">
        <v>0</v>
      </c>
      <c r="F96" s="50"/>
      <c r="G96" s="19">
        <v>6.8000000000000005E-2</v>
      </c>
      <c r="H96" s="55">
        <v>7.0999999999999994E-2</v>
      </c>
      <c r="I96" s="19">
        <f t="shared" si="7"/>
        <v>6.9500000000000006E-2</v>
      </c>
      <c r="J96" s="19">
        <f t="shared" si="16"/>
        <v>8.2500000000000004E-2</v>
      </c>
      <c r="K96" s="19">
        <f t="shared" si="17"/>
        <v>5.6500000000000009E-2</v>
      </c>
      <c r="M96" s="19">
        <f t="shared" si="13"/>
        <v>1.2915500000000002E-3</v>
      </c>
      <c r="N96" s="19">
        <f t="shared" si="13"/>
        <v>1.5892500000000002E-3</v>
      </c>
      <c r="O96" s="19">
        <f t="shared" si="13"/>
        <v>9.9385000000000033E-4</v>
      </c>
      <c r="P96" s="19">
        <f t="shared" si="10"/>
        <v>1.2915500000000002E-3</v>
      </c>
      <c r="Q96" s="19">
        <f t="shared" si="10"/>
        <v>1.5892500000000002E-3</v>
      </c>
      <c r="R96" s="53">
        <f t="shared" si="10"/>
        <v>9.9385000000000033E-4</v>
      </c>
    </row>
    <row r="97" spans="1:18" x14ac:dyDescent="0.2">
      <c r="A97" s="19">
        <v>5</v>
      </c>
      <c r="C97" s="19" t="s">
        <v>14</v>
      </c>
      <c r="D97" s="19">
        <v>0</v>
      </c>
      <c r="E97" s="19">
        <v>20</v>
      </c>
      <c r="F97" s="50"/>
      <c r="G97" s="19">
        <v>0</v>
      </c>
      <c r="H97" s="55">
        <v>0</v>
      </c>
      <c r="I97" s="19">
        <f t="shared" si="7"/>
        <v>0</v>
      </c>
      <c r="J97" s="19">
        <f t="shared" si="16"/>
        <v>1.2999999999999999E-2</v>
      </c>
      <c r="K97" s="19">
        <f t="shared" si="17"/>
        <v>-1.2999999999999999E-2</v>
      </c>
      <c r="M97" s="19">
        <f t="shared" si="13"/>
        <v>-2.9999999999999997E-4</v>
      </c>
      <c r="N97" s="19">
        <f t="shared" si="13"/>
        <v>-2.3000000000000017E-6</v>
      </c>
      <c r="O97" s="19">
        <f t="shared" si="13"/>
        <v>-5.9769999999999995E-4</v>
      </c>
      <c r="P97" s="19">
        <f t="shared" si="10"/>
        <v>0</v>
      </c>
      <c r="Q97" s="19">
        <f t="shared" si="10"/>
        <v>0</v>
      </c>
      <c r="R97" s="53">
        <f t="shared" si="10"/>
        <v>0</v>
      </c>
    </row>
    <row r="98" spans="1:18" x14ac:dyDescent="0.2">
      <c r="A98" s="19">
        <v>5</v>
      </c>
      <c r="C98" s="19" t="s">
        <v>14</v>
      </c>
      <c r="D98" s="19">
        <v>0</v>
      </c>
      <c r="E98" s="19">
        <v>10</v>
      </c>
      <c r="F98" s="50"/>
      <c r="G98" s="19">
        <v>0</v>
      </c>
      <c r="H98" s="55">
        <v>0</v>
      </c>
      <c r="I98" s="19">
        <f t="shared" si="7"/>
        <v>0</v>
      </c>
      <c r="J98" s="19">
        <f t="shared" si="16"/>
        <v>1.2999999999999999E-2</v>
      </c>
      <c r="K98" s="19">
        <f t="shared" si="17"/>
        <v>-1.2999999999999999E-2</v>
      </c>
      <c r="M98" s="19">
        <f t="shared" si="13"/>
        <v>-2.9999999999999997E-4</v>
      </c>
      <c r="N98" s="19">
        <f t="shared" si="13"/>
        <v>-2.3000000000000017E-6</v>
      </c>
      <c r="O98" s="19">
        <f t="shared" si="13"/>
        <v>-5.9769999999999995E-4</v>
      </c>
      <c r="P98" s="19">
        <f t="shared" si="10"/>
        <v>0</v>
      </c>
      <c r="Q98" s="19">
        <f t="shared" si="10"/>
        <v>0</v>
      </c>
      <c r="R98" s="53">
        <f t="shared" si="10"/>
        <v>0</v>
      </c>
    </row>
    <row r="99" spans="1:18" x14ac:dyDescent="0.2">
      <c r="A99" s="19">
        <v>5</v>
      </c>
      <c r="C99" s="19" t="s">
        <v>14</v>
      </c>
      <c r="D99" s="19">
        <v>0</v>
      </c>
      <c r="E99" s="19">
        <v>5</v>
      </c>
      <c r="F99" s="50"/>
      <c r="G99" s="19">
        <v>0</v>
      </c>
      <c r="H99" s="55">
        <v>0</v>
      </c>
      <c r="I99" s="19">
        <f t="shared" si="7"/>
        <v>0</v>
      </c>
      <c r="J99" s="19">
        <f t="shared" si="16"/>
        <v>1.2999999999999999E-2</v>
      </c>
      <c r="K99" s="19">
        <f t="shared" si="17"/>
        <v>-1.2999999999999999E-2</v>
      </c>
      <c r="M99" s="19">
        <f t="shared" si="13"/>
        <v>-2.9999999999999997E-4</v>
      </c>
      <c r="N99" s="19">
        <f t="shared" si="13"/>
        <v>-2.3000000000000017E-6</v>
      </c>
      <c r="O99" s="19">
        <f t="shared" si="13"/>
        <v>-5.9769999999999995E-4</v>
      </c>
      <c r="P99" s="19">
        <f t="shared" si="10"/>
        <v>0</v>
      </c>
      <c r="Q99" s="19">
        <f t="shared" si="10"/>
        <v>0</v>
      </c>
      <c r="R99" s="53">
        <f t="shared" si="10"/>
        <v>0</v>
      </c>
    </row>
    <row r="100" spans="1:18" x14ac:dyDescent="0.2">
      <c r="A100" s="19">
        <v>5</v>
      </c>
      <c r="C100" s="19" t="s">
        <v>14</v>
      </c>
      <c r="D100" s="19">
        <v>0</v>
      </c>
      <c r="E100" s="19">
        <v>1</v>
      </c>
      <c r="F100" s="50"/>
      <c r="G100" s="19">
        <v>0</v>
      </c>
      <c r="H100" s="55">
        <v>0</v>
      </c>
      <c r="I100" s="19">
        <f t="shared" si="7"/>
        <v>0</v>
      </c>
      <c r="J100" s="19">
        <f t="shared" si="16"/>
        <v>1.2999999999999999E-2</v>
      </c>
      <c r="K100" s="19">
        <f t="shared" si="17"/>
        <v>-1.2999999999999999E-2</v>
      </c>
      <c r="M100" s="19">
        <f t="shared" si="13"/>
        <v>-2.9999999999999997E-4</v>
      </c>
      <c r="N100" s="19">
        <f t="shared" si="13"/>
        <v>-2.3000000000000017E-6</v>
      </c>
      <c r="O100" s="19">
        <f t="shared" si="13"/>
        <v>-5.9769999999999995E-4</v>
      </c>
      <c r="P100" s="19">
        <f t="shared" si="10"/>
        <v>0</v>
      </c>
      <c r="Q100" s="19">
        <f t="shared" si="10"/>
        <v>0</v>
      </c>
      <c r="R100" s="53">
        <f t="shared" si="10"/>
        <v>0</v>
      </c>
    </row>
    <row r="101" spans="1:18" x14ac:dyDescent="0.2">
      <c r="A101" s="19">
        <v>5</v>
      </c>
      <c r="B101" s="19" t="s">
        <v>4</v>
      </c>
      <c r="C101" s="19" t="s">
        <v>2</v>
      </c>
      <c r="D101" s="19">
        <v>0</v>
      </c>
      <c r="E101" s="19">
        <v>0</v>
      </c>
      <c r="F101" s="50"/>
      <c r="G101" s="19">
        <v>1.7999999999999999E-2</v>
      </c>
      <c r="H101" s="55">
        <v>1.4999999999999999E-2</v>
      </c>
      <c r="I101" s="19">
        <f>AVERAGE(G101:H101)</f>
        <v>1.6500000000000001E-2</v>
      </c>
      <c r="J101" s="19">
        <f t="shared" si="16"/>
        <v>2.9499999999999998E-2</v>
      </c>
      <c r="K101" s="19">
        <f t="shared" si="17"/>
        <v>3.5000000000000014E-3</v>
      </c>
      <c r="M101" s="19">
        <f t="shared" si="13"/>
        <v>7.7850000000000022E-5</v>
      </c>
      <c r="N101" s="19">
        <f t="shared" si="13"/>
        <v>3.7555000000000005E-4</v>
      </c>
      <c r="O101" s="19">
        <f t="shared" si="13"/>
        <v>-2.1984999999999995E-4</v>
      </c>
      <c r="P101" s="19">
        <f t="shared" si="10"/>
        <v>7.7850000000000022E-5</v>
      </c>
      <c r="Q101" s="19">
        <f t="shared" si="10"/>
        <v>3.7555000000000005E-4</v>
      </c>
      <c r="R101" s="53">
        <f t="shared" si="10"/>
        <v>0</v>
      </c>
    </row>
    <row r="102" spans="1:18" x14ac:dyDescent="0.2">
      <c r="A102" s="19">
        <v>5</v>
      </c>
      <c r="C102" s="19" t="s">
        <v>2</v>
      </c>
      <c r="D102" s="19">
        <v>0</v>
      </c>
      <c r="E102" s="19">
        <v>0</v>
      </c>
      <c r="F102" s="50"/>
      <c r="G102" s="19">
        <v>8.0000000000000002E-3</v>
      </c>
      <c r="H102" s="55">
        <v>8.0000000000000002E-3</v>
      </c>
      <c r="I102" s="19">
        <f>AVERAGE(G102:H102)</f>
        <v>8.0000000000000002E-3</v>
      </c>
      <c r="J102" s="19">
        <f t="shared" si="16"/>
        <v>2.0999999999999998E-2</v>
      </c>
      <c r="K102" s="19">
        <f t="shared" si="17"/>
        <v>-4.9999999999999992E-3</v>
      </c>
      <c r="M102" s="19">
        <f t="shared" ref="M102:O162" si="20">0.0229*I102-0.0003</f>
        <v>-1.1679999999999997E-4</v>
      </c>
      <c r="N102" s="19">
        <f t="shared" si="20"/>
        <v>1.8090000000000001E-4</v>
      </c>
      <c r="O102" s="19">
        <f t="shared" si="20"/>
        <v>-4.1449999999999994E-4</v>
      </c>
      <c r="P102" s="19">
        <f t="shared" ref="P102:R162" si="21">MAX(0,M102)</f>
        <v>0</v>
      </c>
      <c r="Q102" s="19">
        <f t="shared" si="21"/>
        <v>1.8090000000000001E-4</v>
      </c>
      <c r="R102" s="53">
        <f t="shared" si="21"/>
        <v>0</v>
      </c>
    </row>
    <row r="103" spans="1:18" x14ac:dyDescent="0.2">
      <c r="A103" s="19">
        <v>5</v>
      </c>
      <c r="C103" s="19" t="s">
        <v>2</v>
      </c>
      <c r="D103" s="19">
        <v>0</v>
      </c>
      <c r="E103" s="19">
        <v>0</v>
      </c>
      <c r="F103" s="50"/>
      <c r="G103" s="19">
        <v>3.4000000000000002E-2</v>
      </c>
      <c r="H103" s="55">
        <v>3.4000000000000002E-2</v>
      </c>
      <c r="I103" s="19">
        <f>AVERAGE(G103:H103)</f>
        <v>3.4000000000000002E-2</v>
      </c>
      <c r="J103" s="19">
        <f t="shared" si="16"/>
        <v>4.7E-2</v>
      </c>
      <c r="K103" s="19">
        <f t="shared" si="17"/>
        <v>2.1000000000000005E-2</v>
      </c>
      <c r="M103" s="19">
        <f t="shared" si="20"/>
        <v>4.7860000000000009E-4</v>
      </c>
      <c r="N103" s="19">
        <f t="shared" si="20"/>
        <v>7.7630000000000017E-4</v>
      </c>
      <c r="O103" s="19">
        <f t="shared" si="20"/>
        <v>1.8090000000000011E-4</v>
      </c>
      <c r="P103" s="19">
        <f t="shared" si="21"/>
        <v>4.7860000000000009E-4</v>
      </c>
      <c r="Q103" s="19">
        <f t="shared" si="21"/>
        <v>7.7630000000000017E-4</v>
      </c>
      <c r="R103" s="53">
        <f t="shared" si="21"/>
        <v>1.8090000000000011E-4</v>
      </c>
    </row>
    <row r="104" spans="1:18" x14ac:dyDescent="0.2">
      <c r="A104" s="19">
        <v>5</v>
      </c>
      <c r="C104" s="19" t="s">
        <v>2</v>
      </c>
      <c r="D104" s="19">
        <v>0</v>
      </c>
      <c r="E104" s="19">
        <v>0</v>
      </c>
      <c r="F104" s="50"/>
      <c r="I104" s="19" t="e">
        <f t="shared" ref="I104:I162" si="22">AVERAGE(G104:H104)</f>
        <v>#DIV/0!</v>
      </c>
      <c r="J104" s="19" t="e">
        <f t="shared" si="16"/>
        <v>#DIV/0!</v>
      </c>
      <c r="K104" s="19" t="e">
        <f t="shared" si="17"/>
        <v>#DIV/0!</v>
      </c>
      <c r="M104" s="19" t="e">
        <f t="shared" si="20"/>
        <v>#DIV/0!</v>
      </c>
      <c r="N104" s="19" t="e">
        <f t="shared" si="20"/>
        <v>#DIV/0!</v>
      </c>
      <c r="O104" s="19" t="e">
        <f t="shared" si="20"/>
        <v>#DIV/0!</v>
      </c>
      <c r="P104" s="19" t="e">
        <f t="shared" si="21"/>
        <v>#DIV/0!</v>
      </c>
      <c r="Q104" s="19" t="e">
        <f t="shared" si="21"/>
        <v>#DIV/0!</v>
      </c>
      <c r="R104" s="53" t="e">
        <f t="shared" si="21"/>
        <v>#DIV/0!</v>
      </c>
    </row>
    <row r="105" spans="1:18" x14ac:dyDescent="0.2">
      <c r="A105" s="19">
        <v>5</v>
      </c>
      <c r="C105" s="19" t="s">
        <v>14</v>
      </c>
      <c r="D105" s="19">
        <v>0</v>
      </c>
      <c r="E105" s="19">
        <v>20</v>
      </c>
      <c r="F105" s="50"/>
      <c r="G105" s="19">
        <v>1.7999999999999999E-2</v>
      </c>
      <c r="H105" s="19">
        <v>1.7999999999999999E-2</v>
      </c>
      <c r="I105" s="19">
        <f>AVERAGE(G105:H105)</f>
        <v>1.7999999999999999E-2</v>
      </c>
      <c r="J105" s="19">
        <f t="shared" si="16"/>
        <v>3.1E-2</v>
      </c>
      <c r="K105" s="19">
        <f t="shared" si="17"/>
        <v>4.9999999999999992E-3</v>
      </c>
      <c r="M105" s="19">
        <f t="shared" si="20"/>
        <v>1.1220000000000002E-4</v>
      </c>
      <c r="N105" s="19">
        <f t="shared" si="20"/>
        <v>4.0989999999999999E-4</v>
      </c>
      <c r="O105" s="19">
        <f t="shared" si="20"/>
        <v>-1.8550000000000001E-4</v>
      </c>
      <c r="P105" s="19">
        <f t="shared" si="21"/>
        <v>1.1220000000000002E-4</v>
      </c>
      <c r="Q105" s="19">
        <f t="shared" si="21"/>
        <v>4.0989999999999999E-4</v>
      </c>
      <c r="R105" s="53">
        <f t="shared" si="21"/>
        <v>0</v>
      </c>
    </row>
    <row r="106" spans="1:18" x14ac:dyDescent="0.2">
      <c r="A106" s="19">
        <v>5</v>
      </c>
      <c r="C106" s="19" t="s">
        <v>14</v>
      </c>
      <c r="D106" s="19">
        <v>0</v>
      </c>
      <c r="E106" s="19">
        <v>10</v>
      </c>
      <c r="F106" s="50"/>
      <c r="G106" s="19">
        <v>1.2E-2</v>
      </c>
      <c r="H106" s="19">
        <v>1.4999999999999999E-2</v>
      </c>
      <c r="I106" s="19">
        <f>AVERAGE(G106:H106)</f>
        <v>1.35E-2</v>
      </c>
      <c r="J106" s="19">
        <f t="shared" si="16"/>
        <v>2.6499999999999999E-2</v>
      </c>
      <c r="K106" s="19">
        <f t="shared" si="17"/>
        <v>5.0000000000000044E-4</v>
      </c>
      <c r="M106" s="19">
        <f t="shared" si="20"/>
        <v>9.1500000000000327E-6</v>
      </c>
      <c r="N106" s="19">
        <f t="shared" si="20"/>
        <v>3.0685000000000006E-4</v>
      </c>
      <c r="O106" s="19">
        <f t="shared" si="20"/>
        <v>-2.8854999999999994E-4</v>
      </c>
      <c r="P106" s="19">
        <f t="shared" si="21"/>
        <v>9.1500000000000327E-6</v>
      </c>
      <c r="Q106" s="19">
        <f t="shared" si="21"/>
        <v>3.0685000000000006E-4</v>
      </c>
      <c r="R106" s="53">
        <f t="shared" si="21"/>
        <v>0</v>
      </c>
    </row>
    <row r="107" spans="1:18" x14ac:dyDescent="0.2">
      <c r="A107" s="19">
        <v>5</v>
      </c>
      <c r="C107" s="19" t="s">
        <v>14</v>
      </c>
      <c r="D107" s="19">
        <v>0</v>
      </c>
      <c r="E107" s="19">
        <v>5</v>
      </c>
      <c r="F107" s="50"/>
      <c r="G107" s="19">
        <v>7.0000000000000001E-3</v>
      </c>
      <c r="H107" s="19">
        <v>8.0000000000000002E-3</v>
      </c>
      <c r="I107" s="19">
        <f>AVERAGE(G107:H107)</f>
        <v>7.4999999999999997E-3</v>
      </c>
      <c r="J107" s="19">
        <f t="shared" si="16"/>
        <v>2.0499999999999997E-2</v>
      </c>
      <c r="K107" s="19">
        <f t="shared" si="17"/>
        <v>-5.4999999999999997E-3</v>
      </c>
      <c r="M107" s="19">
        <f t="shared" si="20"/>
        <v>-1.2824999999999997E-4</v>
      </c>
      <c r="N107" s="19">
        <f t="shared" si="20"/>
        <v>1.6944999999999997E-4</v>
      </c>
      <c r="O107" s="19">
        <f t="shared" si="20"/>
        <v>-4.2594999999999997E-4</v>
      </c>
      <c r="P107" s="19">
        <f t="shared" si="21"/>
        <v>0</v>
      </c>
      <c r="Q107" s="19">
        <f t="shared" si="21"/>
        <v>1.6944999999999997E-4</v>
      </c>
      <c r="R107" s="53">
        <f t="shared" si="21"/>
        <v>0</v>
      </c>
    </row>
    <row r="108" spans="1:18" ht="15" thickBot="1" x14ac:dyDescent="0.25">
      <c r="A108" s="30">
        <v>5</v>
      </c>
      <c r="B108" s="30"/>
      <c r="C108" s="30" t="s">
        <v>14</v>
      </c>
      <c r="D108" s="30">
        <v>0</v>
      </c>
      <c r="E108" s="30">
        <v>1</v>
      </c>
      <c r="F108" s="51"/>
      <c r="G108" s="30"/>
      <c r="H108" s="30"/>
      <c r="I108" s="30" t="e">
        <f t="shared" si="22"/>
        <v>#DIV/0!</v>
      </c>
      <c r="J108" s="30" t="e">
        <f t="shared" si="16"/>
        <v>#DIV/0!</v>
      </c>
      <c r="K108" s="30" t="e">
        <f t="shared" si="17"/>
        <v>#DIV/0!</v>
      </c>
      <c r="L108" s="30"/>
      <c r="M108" s="30" t="e">
        <f t="shared" si="20"/>
        <v>#DIV/0!</v>
      </c>
      <c r="N108" s="30" t="e">
        <f t="shared" si="20"/>
        <v>#DIV/0!</v>
      </c>
      <c r="O108" s="30" t="e">
        <f t="shared" si="20"/>
        <v>#DIV/0!</v>
      </c>
      <c r="P108" s="30" t="e">
        <f t="shared" si="21"/>
        <v>#DIV/0!</v>
      </c>
      <c r="Q108" s="30" t="e">
        <f t="shared" si="21"/>
        <v>#DIV/0!</v>
      </c>
      <c r="R108" s="54" t="e">
        <f t="shared" si="21"/>
        <v>#DIV/0!</v>
      </c>
    </row>
    <row r="109" spans="1:18" x14ac:dyDescent="0.2">
      <c r="A109" s="19">
        <v>6</v>
      </c>
      <c r="C109" s="19" t="s">
        <v>64</v>
      </c>
      <c r="D109" s="19">
        <v>0</v>
      </c>
      <c r="E109" s="19">
        <v>0</v>
      </c>
      <c r="F109" s="50"/>
      <c r="G109" s="55">
        <v>0</v>
      </c>
      <c r="H109" s="55">
        <v>0</v>
      </c>
      <c r="I109" s="19">
        <f t="shared" si="22"/>
        <v>0</v>
      </c>
      <c r="J109" s="19">
        <f t="shared" si="16"/>
        <v>1.2999999999999999E-2</v>
      </c>
      <c r="K109" s="19">
        <f t="shared" si="17"/>
        <v>-1.2999999999999999E-2</v>
      </c>
      <c r="M109" s="19">
        <f t="shared" si="20"/>
        <v>-2.9999999999999997E-4</v>
      </c>
      <c r="N109" s="19">
        <f t="shared" si="20"/>
        <v>-2.3000000000000017E-6</v>
      </c>
      <c r="O109" s="19">
        <f t="shared" si="20"/>
        <v>-5.9769999999999995E-4</v>
      </c>
      <c r="P109" s="19">
        <f t="shared" si="21"/>
        <v>0</v>
      </c>
      <c r="Q109" s="19">
        <f t="shared" si="21"/>
        <v>0</v>
      </c>
      <c r="R109" s="53">
        <f t="shared" si="21"/>
        <v>0</v>
      </c>
    </row>
    <row r="110" spans="1:18" x14ac:dyDescent="0.2">
      <c r="A110" s="19">
        <v>6</v>
      </c>
      <c r="C110" s="19" t="s">
        <v>59</v>
      </c>
      <c r="D110" s="19">
        <v>1.56E-3</v>
      </c>
      <c r="E110" s="19">
        <v>0</v>
      </c>
      <c r="F110" s="50"/>
      <c r="G110" s="55">
        <v>0</v>
      </c>
      <c r="H110" s="55">
        <v>0</v>
      </c>
      <c r="I110" s="19">
        <f t="shared" si="22"/>
        <v>0</v>
      </c>
      <c r="J110" s="19">
        <f t="shared" si="16"/>
        <v>1.2999999999999999E-2</v>
      </c>
      <c r="K110" s="19">
        <f t="shared" si="17"/>
        <v>-1.2999999999999999E-2</v>
      </c>
      <c r="M110" s="19">
        <f t="shared" si="20"/>
        <v>-2.9999999999999997E-4</v>
      </c>
      <c r="N110" s="19">
        <f t="shared" si="20"/>
        <v>-2.3000000000000017E-6</v>
      </c>
      <c r="O110" s="19">
        <f t="shared" si="20"/>
        <v>-5.9769999999999995E-4</v>
      </c>
      <c r="P110" s="19">
        <f t="shared" si="21"/>
        <v>0</v>
      </c>
      <c r="Q110" s="19">
        <f t="shared" si="21"/>
        <v>0</v>
      </c>
      <c r="R110" s="53">
        <f t="shared" si="21"/>
        <v>0</v>
      </c>
    </row>
    <row r="111" spans="1:18" x14ac:dyDescent="0.2">
      <c r="A111" s="19">
        <v>6</v>
      </c>
      <c r="B111" s="19" t="s">
        <v>3</v>
      </c>
      <c r="C111" s="19" t="s">
        <v>2</v>
      </c>
      <c r="D111" s="19">
        <v>1.56E-3</v>
      </c>
      <c r="E111" s="19">
        <v>0</v>
      </c>
      <c r="F111" s="50"/>
      <c r="G111" s="19">
        <v>8.8999999999999996E-2</v>
      </c>
      <c r="H111" s="19">
        <v>8.8999999999999996E-2</v>
      </c>
      <c r="I111" s="19">
        <f t="shared" si="22"/>
        <v>8.8999999999999996E-2</v>
      </c>
      <c r="J111" s="19">
        <f t="shared" si="16"/>
        <v>0.10199999999999999</v>
      </c>
      <c r="K111" s="19">
        <f t="shared" si="17"/>
        <v>7.5999999999999998E-2</v>
      </c>
      <c r="M111" s="19">
        <f t="shared" si="20"/>
        <v>1.7380999999999998E-3</v>
      </c>
      <c r="N111" s="19">
        <f t="shared" si="20"/>
        <v>2.0357999999999999E-3</v>
      </c>
      <c r="O111" s="19">
        <f t="shared" si="20"/>
        <v>1.4404000000000001E-3</v>
      </c>
      <c r="P111" s="19">
        <f t="shared" si="21"/>
        <v>1.7380999999999998E-3</v>
      </c>
      <c r="Q111" s="19">
        <f t="shared" si="21"/>
        <v>2.0357999999999999E-3</v>
      </c>
      <c r="R111" s="53">
        <f t="shared" si="21"/>
        <v>1.4404000000000001E-3</v>
      </c>
    </row>
    <row r="112" spans="1:18" x14ac:dyDescent="0.2">
      <c r="A112" s="19">
        <v>6</v>
      </c>
      <c r="C112" s="19" t="s">
        <v>2</v>
      </c>
      <c r="D112" s="19">
        <v>1.56E-3</v>
      </c>
      <c r="E112" s="19">
        <v>0</v>
      </c>
      <c r="F112" s="50"/>
      <c r="G112" s="19">
        <v>8.8999999999999996E-2</v>
      </c>
      <c r="H112" s="19">
        <v>8.8999999999999996E-2</v>
      </c>
      <c r="I112" s="19">
        <f t="shared" si="22"/>
        <v>8.8999999999999996E-2</v>
      </c>
      <c r="J112" s="19">
        <f t="shared" si="16"/>
        <v>0.10199999999999999</v>
      </c>
      <c r="K112" s="19">
        <f t="shared" si="17"/>
        <v>7.5999999999999998E-2</v>
      </c>
      <c r="M112" s="19">
        <f t="shared" si="20"/>
        <v>1.7380999999999998E-3</v>
      </c>
      <c r="N112" s="19">
        <f t="shared" si="20"/>
        <v>2.0357999999999999E-3</v>
      </c>
      <c r="O112" s="19">
        <f t="shared" si="20"/>
        <v>1.4404000000000001E-3</v>
      </c>
      <c r="P112" s="19">
        <f t="shared" si="21"/>
        <v>1.7380999999999998E-3</v>
      </c>
      <c r="Q112" s="19">
        <f t="shared" si="21"/>
        <v>2.0357999999999999E-3</v>
      </c>
      <c r="R112" s="53">
        <f t="shared" si="21"/>
        <v>1.4404000000000001E-3</v>
      </c>
    </row>
    <row r="113" spans="1:20" x14ac:dyDescent="0.2">
      <c r="A113" s="19">
        <v>6</v>
      </c>
      <c r="C113" s="19" t="s">
        <v>2</v>
      </c>
      <c r="D113" s="19">
        <v>1.56E-3</v>
      </c>
      <c r="E113" s="19">
        <v>0</v>
      </c>
      <c r="F113" s="50"/>
      <c r="G113" s="19">
        <v>8.8999999999999996E-2</v>
      </c>
      <c r="H113" s="19">
        <v>8.8999999999999996E-2</v>
      </c>
      <c r="I113" s="19">
        <f t="shared" si="22"/>
        <v>8.8999999999999996E-2</v>
      </c>
      <c r="J113" s="19">
        <f t="shared" si="16"/>
        <v>0.10199999999999999</v>
      </c>
      <c r="K113" s="19">
        <f t="shared" si="17"/>
        <v>7.5999999999999998E-2</v>
      </c>
      <c r="M113" s="19">
        <f t="shared" si="20"/>
        <v>1.7380999999999998E-3</v>
      </c>
      <c r="N113" s="19">
        <f t="shared" si="20"/>
        <v>2.0357999999999999E-3</v>
      </c>
      <c r="O113" s="19">
        <f t="shared" si="20"/>
        <v>1.4404000000000001E-3</v>
      </c>
      <c r="P113" s="19">
        <f t="shared" si="21"/>
        <v>1.7380999999999998E-3</v>
      </c>
      <c r="Q113" s="19">
        <f t="shared" si="21"/>
        <v>2.0357999999999999E-3</v>
      </c>
      <c r="R113" s="53">
        <f t="shared" si="21"/>
        <v>1.4404000000000001E-3</v>
      </c>
    </row>
    <row r="114" spans="1:20" x14ac:dyDescent="0.2">
      <c r="A114" s="19">
        <v>6</v>
      </c>
      <c r="C114" s="19" t="s">
        <v>2</v>
      </c>
      <c r="D114" s="19">
        <v>1.56E-3</v>
      </c>
      <c r="E114" s="19">
        <v>0</v>
      </c>
      <c r="F114" s="50"/>
      <c r="G114" s="19">
        <v>8.8999999999999996E-2</v>
      </c>
      <c r="H114" s="19">
        <v>8.8999999999999996E-2</v>
      </c>
      <c r="I114" s="19">
        <f t="shared" si="22"/>
        <v>8.8999999999999996E-2</v>
      </c>
      <c r="J114" s="19">
        <f t="shared" si="16"/>
        <v>0.10199999999999999</v>
      </c>
      <c r="K114" s="19">
        <f t="shared" si="17"/>
        <v>7.5999999999999998E-2</v>
      </c>
      <c r="M114" s="19">
        <f t="shared" si="20"/>
        <v>1.7380999999999998E-3</v>
      </c>
      <c r="N114" s="19">
        <f t="shared" si="20"/>
        <v>2.0357999999999999E-3</v>
      </c>
      <c r="O114" s="19">
        <f t="shared" si="20"/>
        <v>1.4404000000000001E-3</v>
      </c>
      <c r="P114" s="19">
        <f t="shared" si="21"/>
        <v>1.7380999999999998E-3</v>
      </c>
      <c r="Q114" s="19">
        <f t="shared" si="21"/>
        <v>2.0357999999999999E-3</v>
      </c>
      <c r="R114" s="53">
        <f t="shared" si="21"/>
        <v>1.4404000000000001E-3</v>
      </c>
    </row>
    <row r="115" spans="1:20" x14ac:dyDescent="0.2">
      <c r="A115" s="19">
        <v>6</v>
      </c>
      <c r="C115" s="19" t="s">
        <v>14</v>
      </c>
      <c r="D115" s="19">
        <v>0</v>
      </c>
      <c r="E115" s="19">
        <v>20</v>
      </c>
      <c r="F115" s="50"/>
      <c r="G115" s="19">
        <v>0</v>
      </c>
      <c r="H115" s="19">
        <v>0</v>
      </c>
      <c r="I115" s="19">
        <f t="shared" si="22"/>
        <v>0</v>
      </c>
      <c r="J115" s="19">
        <f t="shared" si="16"/>
        <v>1.2999999999999999E-2</v>
      </c>
      <c r="K115" s="19">
        <f t="shared" si="17"/>
        <v>-1.2999999999999999E-2</v>
      </c>
      <c r="M115" s="19">
        <f t="shared" si="20"/>
        <v>-2.9999999999999997E-4</v>
      </c>
      <c r="N115" s="19">
        <f t="shared" si="20"/>
        <v>-2.3000000000000017E-6</v>
      </c>
      <c r="O115" s="19">
        <f t="shared" si="20"/>
        <v>-5.9769999999999995E-4</v>
      </c>
      <c r="P115" s="19">
        <f t="shared" si="21"/>
        <v>0</v>
      </c>
      <c r="Q115" s="19">
        <f t="shared" si="21"/>
        <v>0</v>
      </c>
      <c r="R115" s="53">
        <f t="shared" si="21"/>
        <v>0</v>
      </c>
    </row>
    <row r="116" spans="1:20" x14ac:dyDescent="0.2">
      <c r="A116" s="19">
        <v>6</v>
      </c>
      <c r="C116" s="19" t="s">
        <v>14</v>
      </c>
      <c r="D116" s="19">
        <v>0</v>
      </c>
      <c r="E116" s="19">
        <v>10</v>
      </c>
      <c r="F116" s="50"/>
      <c r="G116" s="19">
        <v>0</v>
      </c>
      <c r="H116" s="19">
        <v>0</v>
      </c>
      <c r="I116" s="19">
        <f t="shared" si="22"/>
        <v>0</v>
      </c>
      <c r="J116" s="19">
        <f t="shared" si="16"/>
        <v>1.2999999999999999E-2</v>
      </c>
      <c r="K116" s="19">
        <f t="shared" si="17"/>
        <v>-1.2999999999999999E-2</v>
      </c>
      <c r="M116" s="19">
        <f t="shared" si="20"/>
        <v>-2.9999999999999997E-4</v>
      </c>
      <c r="N116" s="19">
        <f t="shared" si="20"/>
        <v>-2.3000000000000017E-6</v>
      </c>
      <c r="O116" s="19">
        <f t="shared" si="20"/>
        <v>-5.9769999999999995E-4</v>
      </c>
      <c r="P116" s="19">
        <f t="shared" si="21"/>
        <v>0</v>
      </c>
      <c r="Q116" s="19">
        <f t="shared" si="21"/>
        <v>0</v>
      </c>
      <c r="R116" s="53">
        <f t="shared" si="21"/>
        <v>0</v>
      </c>
    </row>
    <row r="117" spans="1:20" x14ac:dyDescent="0.2">
      <c r="A117" s="19">
        <v>6</v>
      </c>
      <c r="C117" s="19" t="s">
        <v>14</v>
      </c>
      <c r="D117" s="19">
        <v>0</v>
      </c>
      <c r="E117" s="19">
        <v>5</v>
      </c>
      <c r="F117" s="50"/>
      <c r="G117" s="19">
        <v>0</v>
      </c>
      <c r="H117" s="19">
        <v>0</v>
      </c>
      <c r="I117" s="19">
        <f t="shared" si="22"/>
        <v>0</v>
      </c>
      <c r="J117" s="19">
        <f t="shared" si="16"/>
        <v>1.2999999999999999E-2</v>
      </c>
      <c r="K117" s="19">
        <f t="shared" si="17"/>
        <v>-1.2999999999999999E-2</v>
      </c>
      <c r="M117" s="19">
        <f t="shared" si="20"/>
        <v>-2.9999999999999997E-4</v>
      </c>
      <c r="N117" s="19">
        <f t="shared" si="20"/>
        <v>-2.3000000000000017E-6</v>
      </c>
      <c r="O117" s="19">
        <f t="shared" si="20"/>
        <v>-5.9769999999999995E-4</v>
      </c>
      <c r="P117" s="19">
        <f t="shared" si="21"/>
        <v>0</v>
      </c>
      <c r="Q117" s="19">
        <f t="shared" si="21"/>
        <v>0</v>
      </c>
      <c r="R117" s="53">
        <f t="shared" si="21"/>
        <v>0</v>
      </c>
    </row>
    <row r="118" spans="1:20" x14ac:dyDescent="0.2">
      <c r="A118" s="19">
        <v>6</v>
      </c>
      <c r="C118" s="19" t="s">
        <v>14</v>
      </c>
      <c r="D118" s="19">
        <v>0</v>
      </c>
      <c r="E118" s="19">
        <v>1</v>
      </c>
      <c r="F118" s="50"/>
      <c r="G118" s="19">
        <v>0</v>
      </c>
      <c r="H118" s="19">
        <v>0</v>
      </c>
      <c r="I118" s="19">
        <f t="shared" si="22"/>
        <v>0</v>
      </c>
      <c r="J118" s="19">
        <f t="shared" si="16"/>
        <v>1.2999999999999999E-2</v>
      </c>
      <c r="K118" s="19">
        <f t="shared" si="17"/>
        <v>-1.2999999999999999E-2</v>
      </c>
      <c r="M118" s="19">
        <f t="shared" si="20"/>
        <v>-2.9999999999999997E-4</v>
      </c>
      <c r="N118" s="19">
        <f t="shared" si="20"/>
        <v>-2.3000000000000017E-6</v>
      </c>
      <c r="O118" s="19">
        <f t="shared" si="20"/>
        <v>-5.9769999999999995E-4</v>
      </c>
      <c r="P118" s="19">
        <f t="shared" si="21"/>
        <v>0</v>
      </c>
      <c r="Q118" s="19">
        <f t="shared" si="21"/>
        <v>0</v>
      </c>
      <c r="R118" s="53">
        <f t="shared" si="21"/>
        <v>0</v>
      </c>
    </row>
    <row r="119" spans="1:20" x14ac:dyDescent="0.2">
      <c r="A119" s="19">
        <v>6</v>
      </c>
      <c r="B119" s="19" t="s">
        <v>4</v>
      </c>
      <c r="C119" s="19" t="s">
        <v>2</v>
      </c>
      <c r="D119" s="19">
        <v>1.56E-3</v>
      </c>
      <c r="E119" s="19">
        <v>0</v>
      </c>
      <c r="F119" s="50"/>
      <c r="G119" s="19">
        <v>0.13400000000000001</v>
      </c>
      <c r="H119" s="19">
        <v>0.13</v>
      </c>
      <c r="I119" s="19">
        <f t="shared" si="22"/>
        <v>0.13200000000000001</v>
      </c>
      <c r="J119" s="19">
        <f t="shared" si="16"/>
        <v>0.14500000000000002</v>
      </c>
      <c r="K119" s="19">
        <f t="shared" si="17"/>
        <v>0.11900000000000001</v>
      </c>
      <c r="M119" s="19">
        <f t="shared" si="20"/>
        <v>2.7228E-3</v>
      </c>
      <c r="N119" s="19">
        <f t="shared" si="20"/>
        <v>3.0205000000000006E-3</v>
      </c>
      <c r="O119" s="19">
        <f t="shared" si="20"/>
        <v>2.4251000000000003E-3</v>
      </c>
      <c r="P119" s="19">
        <f t="shared" si="21"/>
        <v>2.7228E-3</v>
      </c>
      <c r="Q119" s="19">
        <f t="shared" si="21"/>
        <v>3.0205000000000006E-3</v>
      </c>
      <c r="R119" s="53">
        <f t="shared" si="21"/>
        <v>2.4251000000000003E-3</v>
      </c>
    </row>
    <row r="120" spans="1:20" x14ac:dyDescent="0.2">
      <c r="A120" s="19">
        <v>6</v>
      </c>
      <c r="C120" s="19" t="s">
        <v>2</v>
      </c>
      <c r="D120" s="19">
        <v>1.56E-3</v>
      </c>
      <c r="E120" s="19">
        <v>0</v>
      </c>
      <c r="F120" s="50"/>
      <c r="G120" s="19">
        <v>8.8999999999999996E-2</v>
      </c>
      <c r="H120" s="19">
        <v>9.5000000000000001E-2</v>
      </c>
      <c r="I120" s="19">
        <f t="shared" si="22"/>
        <v>9.1999999999999998E-2</v>
      </c>
      <c r="J120" s="19">
        <f t="shared" si="16"/>
        <v>0.105</v>
      </c>
      <c r="K120" s="19">
        <f t="shared" si="17"/>
        <v>7.9000000000000001E-2</v>
      </c>
      <c r="M120" s="19">
        <f t="shared" si="20"/>
        <v>1.8067999999999999E-3</v>
      </c>
      <c r="N120" s="19">
        <f t="shared" si="20"/>
        <v>2.1045E-3</v>
      </c>
      <c r="O120" s="19">
        <f t="shared" si="20"/>
        <v>1.5091000000000002E-3</v>
      </c>
      <c r="P120" s="19">
        <f t="shared" si="21"/>
        <v>1.8067999999999999E-3</v>
      </c>
      <c r="Q120" s="19">
        <f t="shared" si="21"/>
        <v>2.1045E-3</v>
      </c>
      <c r="R120" s="53">
        <f t="shared" si="21"/>
        <v>1.5091000000000002E-3</v>
      </c>
    </row>
    <row r="121" spans="1:20" x14ac:dyDescent="0.2">
      <c r="A121" s="19">
        <v>6</v>
      </c>
      <c r="C121" s="19" t="s">
        <v>2</v>
      </c>
      <c r="D121" s="19">
        <v>1.56E-3</v>
      </c>
      <c r="E121" s="19">
        <v>0</v>
      </c>
      <c r="F121" s="50"/>
      <c r="G121" s="19">
        <v>9.0999999999999998E-2</v>
      </c>
      <c r="H121" s="19">
        <v>0.09</v>
      </c>
      <c r="I121" s="19">
        <f t="shared" si="22"/>
        <v>9.0499999999999997E-2</v>
      </c>
      <c r="J121" s="19">
        <f t="shared" si="16"/>
        <v>0.10349999999999999</v>
      </c>
      <c r="K121" s="19">
        <f t="shared" si="17"/>
        <v>7.7499999999999999E-2</v>
      </c>
      <c r="M121" s="19">
        <f t="shared" si="20"/>
        <v>1.7724500000000001E-3</v>
      </c>
      <c r="N121" s="19">
        <f t="shared" si="20"/>
        <v>2.0701499999999998E-3</v>
      </c>
      <c r="O121" s="19">
        <f t="shared" si="20"/>
        <v>1.4747500000000001E-3</v>
      </c>
      <c r="P121" s="19">
        <f t="shared" si="21"/>
        <v>1.7724500000000001E-3</v>
      </c>
      <c r="Q121" s="19">
        <f t="shared" si="21"/>
        <v>2.0701499999999998E-3</v>
      </c>
      <c r="R121" s="53">
        <f t="shared" si="21"/>
        <v>1.4747500000000001E-3</v>
      </c>
    </row>
    <row r="122" spans="1:20" x14ac:dyDescent="0.2">
      <c r="A122" s="19">
        <v>6</v>
      </c>
      <c r="C122" s="19" t="s">
        <v>2</v>
      </c>
      <c r="D122" s="19">
        <v>1.56E-3</v>
      </c>
      <c r="E122" s="19">
        <v>0</v>
      </c>
      <c r="F122" s="50"/>
      <c r="G122" s="19">
        <v>9.5000000000000001E-2</v>
      </c>
      <c r="H122" s="19">
        <v>9.5000000000000001E-2</v>
      </c>
      <c r="I122" s="19">
        <f t="shared" si="22"/>
        <v>9.5000000000000001E-2</v>
      </c>
      <c r="J122" s="19">
        <f t="shared" si="16"/>
        <v>0.108</v>
      </c>
      <c r="K122" s="19">
        <f t="shared" si="17"/>
        <v>8.2000000000000003E-2</v>
      </c>
      <c r="M122" s="19">
        <f t="shared" si="20"/>
        <v>1.8755E-3</v>
      </c>
      <c r="N122" s="19">
        <f t="shared" si="20"/>
        <v>2.1732000000000001E-3</v>
      </c>
      <c r="O122" s="19">
        <f t="shared" si="20"/>
        <v>1.5778000000000001E-3</v>
      </c>
      <c r="P122" s="19">
        <f t="shared" si="21"/>
        <v>1.8755E-3</v>
      </c>
      <c r="Q122" s="19">
        <f t="shared" si="21"/>
        <v>2.1732000000000001E-3</v>
      </c>
      <c r="R122" s="53">
        <f t="shared" si="21"/>
        <v>1.5778000000000001E-3</v>
      </c>
    </row>
    <row r="123" spans="1:20" x14ac:dyDescent="0.2">
      <c r="A123" s="19">
        <v>6</v>
      </c>
      <c r="C123" s="19" t="s">
        <v>14</v>
      </c>
      <c r="D123" s="19">
        <v>0</v>
      </c>
      <c r="E123" s="19">
        <v>20</v>
      </c>
      <c r="F123" s="50"/>
      <c r="G123" s="19">
        <v>6.0000000000000001E-3</v>
      </c>
      <c r="H123" s="19">
        <v>5.0000000000000001E-3</v>
      </c>
      <c r="I123" s="19">
        <f>AVERAGE(G123:H123)</f>
        <v>5.4999999999999997E-3</v>
      </c>
      <c r="J123" s="19">
        <f t="shared" si="16"/>
        <v>1.8499999999999999E-2</v>
      </c>
      <c r="K123" s="19">
        <f t="shared" si="17"/>
        <v>-7.4999999999999997E-3</v>
      </c>
      <c r="M123" s="19">
        <f t="shared" si="20"/>
        <v>-1.7404999999999998E-4</v>
      </c>
      <c r="N123" s="19">
        <f t="shared" si="20"/>
        <v>1.2365E-4</v>
      </c>
      <c r="O123" s="19">
        <f t="shared" si="20"/>
        <v>-4.7174999999999995E-4</v>
      </c>
      <c r="P123" s="19">
        <f t="shared" si="21"/>
        <v>0</v>
      </c>
      <c r="Q123" s="19">
        <f t="shared" si="21"/>
        <v>1.2365E-4</v>
      </c>
      <c r="R123" s="53">
        <f t="shared" si="21"/>
        <v>0</v>
      </c>
      <c r="S123" s="47">
        <f>D119/21</f>
        <v>7.4285714285714287E-5</v>
      </c>
      <c r="T123" s="19">
        <f>R123/S123</f>
        <v>0</v>
      </c>
    </row>
    <row r="124" spans="1:20" x14ac:dyDescent="0.2">
      <c r="A124" s="19">
        <v>6</v>
      </c>
      <c r="C124" s="19" t="s">
        <v>14</v>
      </c>
      <c r="D124" s="19">
        <v>0</v>
      </c>
      <c r="E124" s="19">
        <v>10</v>
      </c>
      <c r="F124" s="50"/>
      <c r="G124" s="19">
        <v>1.7000000000000001E-2</v>
      </c>
      <c r="H124" s="19">
        <v>1.4E-2</v>
      </c>
      <c r="I124" s="19">
        <f>AVERAGE(G124:H124)</f>
        <v>1.55E-2</v>
      </c>
      <c r="J124" s="19">
        <f t="shared" si="16"/>
        <v>2.8499999999999998E-2</v>
      </c>
      <c r="K124" s="19">
        <f t="shared" si="17"/>
        <v>2.5000000000000005E-3</v>
      </c>
      <c r="M124" s="19">
        <f t="shared" si="20"/>
        <v>5.4950000000000008E-5</v>
      </c>
      <c r="N124" s="19">
        <f t="shared" si="20"/>
        <v>3.5264999999999998E-4</v>
      </c>
      <c r="O124" s="19">
        <f t="shared" si="20"/>
        <v>-2.4274999999999996E-4</v>
      </c>
      <c r="P124" s="19">
        <f t="shared" si="21"/>
        <v>5.4950000000000008E-5</v>
      </c>
      <c r="Q124" s="19">
        <f t="shared" si="21"/>
        <v>3.5264999999999998E-4</v>
      </c>
      <c r="R124" s="53">
        <f t="shared" si="21"/>
        <v>0</v>
      </c>
      <c r="S124" s="47">
        <f t="shared" ref="S124:S126" si="23">D120/21</f>
        <v>7.4285714285714287E-5</v>
      </c>
      <c r="T124" s="19">
        <f t="shared" ref="T124:T126" si="24">R124/S124</f>
        <v>0</v>
      </c>
    </row>
    <row r="125" spans="1:20" x14ac:dyDescent="0.2">
      <c r="A125" s="19">
        <v>6</v>
      </c>
      <c r="C125" s="19" t="s">
        <v>14</v>
      </c>
      <c r="D125" s="19">
        <v>0</v>
      </c>
      <c r="E125" s="19">
        <v>5</v>
      </c>
      <c r="F125" s="50"/>
      <c r="G125" s="19">
        <v>1.2E-2</v>
      </c>
      <c r="H125" s="19">
        <v>1.2E-2</v>
      </c>
      <c r="I125" s="19">
        <f>AVERAGE(G125:H125)</f>
        <v>1.2E-2</v>
      </c>
      <c r="J125" s="19">
        <f t="shared" si="16"/>
        <v>2.5000000000000001E-2</v>
      </c>
      <c r="K125" s="19">
        <f t="shared" si="17"/>
        <v>-9.9999999999999915E-4</v>
      </c>
      <c r="M125" s="19">
        <f t="shared" si="20"/>
        <v>-2.5199999999999962E-5</v>
      </c>
      <c r="N125" s="19">
        <f t="shared" si="20"/>
        <v>2.7250000000000001E-4</v>
      </c>
      <c r="O125" s="19">
        <f t="shared" si="20"/>
        <v>-3.2289999999999993E-4</v>
      </c>
      <c r="P125" s="19">
        <f t="shared" si="21"/>
        <v>0</v>
      </c>
      <c r="Q125" s="19">
        <f t="shared" si="21"/>
        <v>2.7250000000000001E-4</v>
      </c>
      <c r="R125" s="53">
        <f t="shared" si="21"/>
        <v>0</v>
      </c>
      <c r="S125" s="47">
        <f t="shared" si="23"/>
        <v>7.4285714285714287E-5</v>
      </c>
      <c r="T125" s="19">
        <f t="shared" si="24"/>
        <v>0</v>
      </c>
    </row>
    <row r="126" spans="1:20" ht="15" thickBot="1" x14ac:dyDescent="0.25">
      <c r="A126" s="30">
        <v>6</v>
      </c>
      <c r="B126" s="30"/>
      <c r="C126" s="30" t="s">
        <v>14</v>
      </c>
      <c r="D126" s="30">
        <v>0</v>
      </c>
      <c r="E126" s="30">
        <v>1</v>
      </c>
      <c r="F126" s="51"/>
      <c r="G126" s="30">
        <v>1.0999999999999999E-2</v>
      </c>
      <c r="H126" s="30">
        <v>1.0999999999999999E-2</v>
      </c>
      <c r="I126" s="30">
        <f t="shared" si="22"/>
        <v>1.0999999999999999E-2</v>
      </c>
      <c r="J126" s="30">
        <f t="shared" si="16"/>
        <v>2.4E-2</v>
      </c>
      <c r="K126" s="30">
        <f t="shared" si="17"/>
        <v>-2E-3</v>
      </c>
      <c r="L126" s="30"/>
      <c r="M126" s="30">
        <f t="shared" si="20"/>
        <v>-4.8099999999999977E-5</v>
      </c>
      <c r="N126" s="30">
        <f t="shared" si="20"/>
        <v>2.4960000000000005E-4</v>
      </c>
      <c r="O126" s="30">
        <f t="shared" si="20"/>
        <v>-3.4579999999999995E-4</v>
      </c>
      <c r="P126" s="30">
        <f t="shared" si="21"/>
        <v>0</v>
      </c>
      <c r="Q126" s="30">
        <f t="shared" si="21"/>
        <v>2.4960000000000005E-4</v>
      </c>
      <c r="R126" s="54">
        <f t="shared" si="21"/>
        <v>0</v>
      </c>
      <c r="S126" s="47">
        <f t="shared" si="23"/>
        <v>7.4285714285714287E-5</v>
      </c>
      <c r="T126" s="19">
        <f t="shared" si="24"/>
        <v>0</v>
      </c>
    </row>
    <row r="127" spans="1:20" x14ac:dyDescent="0.2">
      <c r="A127" s="19">
        <v>7</v>
      </c>
      <c r="C127" s="19" t="s">
        <v>64</v>
      </c>
      <c r="D127" s="19">
        <v>0</v>
      </c>
      <c r="E127" s="19">
        <v>0</v>
      </c>
      <c r="F127" s="50"/>
      <c r="G127" s="55">
        <v>0</v>
      </c>
      <c r="H127" s="55">
        <v>0</v>
      </c>
      <c r="I127" s="19">
        <f t="shared" si="22"/>
        <v>0</v>
      </c>
      <c r="J127" s="19">
        <f t="shared" si="16"/>
        <v>1.2999999999999999E-2</v>
      </c>
      <c r="K127" s="19">
        <f t="shared" si="17"/>
        <v>-1.2999999999999999E-2</v>
      </c>
      <c r="M127" s="19">
        <f t="shared" si="20"/>
        <v>-2.9999999999999997E-4</v>
      </c>
      <c r="N127" s="19">
        <f t="shared" si="20"/>
        <v>-2.3000000000000017E-6</v>
      </c>
      <c r="O127" s="19">
        <f t="shared" si="20"/>
        <v>-5.9769999999999995E-4</v>
      </c>
      <c r="P127" s="19">
        <f t="shared" si="21"/>
        <v>0</v>
      </c>
      <c r="Q127" s="19">
        <f t="shared" si="21"/>
        <v>0</v>
      </c>
      <c r="R127" s="53">
        <f t="shared" si="21"/>
        <v>0</v>
      </c>
    </row>
    <row r="128" spans="1:20" x14ac:dyDescent="0.2">
      <c r="A128" s="19">
        <v>7</v>
      </c>
      <c r="C128" s="19" t="s">
        <v>59</v>
      </c>
      <c r="D128" s="19">
        <v>6.2500000000000003E-3</v>
      </c>
      <c r="E128" s="19">
        <v>0</v>
      </c>
      <c r="F128" s="50"/>
      <c r="G128" s="55">
        <v>0</v>
      </c>
      <c r="H128" s="55">
        <v>0</v>
      </c>
      <c r="I128" s="19">
        <f t="shared" si="22"/>
        <v>0</v>
      </c>
      <c r="J128" s="19">
        <f t="shared" si="16"/>
        <v>1.2999999999999999E-2</v>
      </c>
      <c r="K128" s="19">
        <f t="shared" si="17"/>
        <v>-1.2999999999999999E-2</v>
      </c>
      <c r="M128" s="19">
        <f t="shared" si="20"/>
        <v>-2.9999999999999997E-4</v>
      </c>
      <c r="N128" s="19">
        <f t="shared" si="20"/>
        <v>-2.3000000000000017E-6</v>
      </c>
      <c r="O128" s="19">
        <f t="shared" si="20"/>
        <v>-5.9769999999999995E-4</v>
      </c>
      <c r="P128" s="19">
        <f t="shared" si="21"/>
        <v>0</v>
      </c>
      <c r="Q128" s="19">
        <f t="shared" si="21"/>
        <v>0</v>
      </c>
      <c r="R128" s="53">
        <f t="shared" si="21"/>
        <v>0</v>
      </c>
    </row>
    <row r="129" spans="1:20" x14ac:dyDescent="0.2">
      <c r="A129" s="19">
        <v>7</v>
      </c>
      <c r="B129" s="19" t="s">
        <v>3</v>
      </c>
      <c r="C129" s="19" t="s">
        <v>2</v>
      </c>
      <c r="D129" s="19">
        <v>6.2500000000000003E-3</v>
      </c>
      <c r="E129" s="19">
        <v>0</v>
      </c>
      <c r="F129" s="50"/>
      <c r="G129" s="19">
        <v>0.38700000000000001</v>
      </c>
      <c r="H129" s="19">
        <v>0.38900000000000001</v>
      </c>
      <c r="I129" s="19">
        <f t="shared" si="22"/>
        <v>0.38800000000000001</v>
      </c>
      <c r="J129" s="19">
        <f t="shared" si="16"/>
        <v>0.40100000000000002</v>
      </c>
      <c r="K129" s="19">
        <f t="shared" si="17"/>
        <v>0.375</v>
      </c>
      <c r="M129" s="19">
        <f t="shared" si="20"/>
        <v>8.5852000000000012E-3</v>
      </c>
      <c r="N129" s="19">
        <f t="shared" si="20"/>
        <v>8.8829000000000009E-3</v>
      </c>
      <c r="O129" s="19">
        <f t="shared" si="20"/>
        <v>8.2874999999999997E-3</v>
      </c>
      <c r="P129" s="19">
        <f t="shared" si="21"/>
        <v>8.5852000000000012E-3</v>
      </c>
      <c r="Q129" s="19">
        <f t="shared" si="21"/>
        <v>8.8829000000000009E-3</v>
      </c>
      <c r="R129" s="53">
        <f t="shared" si="21"/>
        <v>8.2874999999999997E-3</v>
      </c>
    </row>
    <row r="130" spans="1:20" x14ac:dyDescent="0.2">
      <c r="A130" s="19">
        <v>7</v>
      </c>
      <c r="C130" s="19" t="s">
        <v>2</v>
      </c>
      <c r="D130" s="19">
        <v>6.2500000000000003E-3</v>
      </c>
      <c r="E130" s="19">
        <v>0</v>
      </c>
      <c r="F130" s="50"/>
      <c r="G130" s="19">
        <v>0.38700000000000001</v>
      </c>
      <c r="H130" s="19">
        <v>0.38900000000000001</v>
      </c>
      <c r="I130" s="19">
        <f t="shared" si="22"/>
        <v>0.38800000000000001</v>
      </c>
      <c r="J130" s="19">
        <f t="shared" si="16"/>
        <v>0.40100000000000002</v>
      </c>
      <c r="K130" s="19">
        <f t="shared" si="17"/>
        <v>0.375</v>
      </c>
      <c r="M130" s="19">
        <f t="shared" si="20"/>
        <v>8.5852000000000012E-3</v>
      </c>
      <c r="N130" s="19">
        <f t="shared" si="20"/>
        <v>8.8829000000000009E-3</v>
      </c>
      <c r="O130" s="19">
        <f t="shared" si="20"/>
        <v>8.2874999999999997E-3</v>
      </c>
      <c r="P130" s="19">
        <f t="shared" si="21"/>
        <v>8.5852000000000012E-3</v>
      </c>
      <c r="Q130" s="19">
        <f t="shared" si="21"/>
        <v>8.8829000000000009E-3</v>
      </c>
      <c r="R130" s="53">
        <f t="shared" si="21"/>
        <v>8.2874999999999997E-3</v>
      </c>
    </row>
    <row r="131" spans="1:20" x14ac:dyDescent="0.2">
      <c r="A131" s="19">
        <v>7</v>
      </c>
      <c r="C131" s="19" t="s">
        <v>2</v>
      </c>
      <c r="D131" s="19">
        <v>6.2500000000000003E-3</v>
      </c>
      <c r="E131" s="19">
        <v>0</v>
      </c>
      <c r="F131" s="50"/>
      <c r="G131" s="19">
        <v>0.38700000000000001</v>
      </c>
      <c r="H131" s="19">
        <v>0.38900000000000001</v>
      </c>
      <c r="I131" s="19">
        <f t="shared" si="22"/>
        <v>0.38800000000000001</v>
      </c>
      <c r="J131" s="19">
        <f t="shared" si="16"/>
        <v>0.40100000000000002</v>
      </c>
      <c r="K131" s="19">
        <f t="shared" si="17"/>
        <v>0.375</v>
      </c>
      <c r="M131" s="19">
        <f t="shared" si="20"/>
        <v>8.5852000000000012E-3</v>
      </c>
      <c r="N131" s="19">
        <f t="shared" si="20"/>
        <v>8.8829000000000009E-3</v>
      </c>
      <c r="O131" s="19">
        <f t="shared" si="20"/>
        <v>8.2874999999999997E-3</v>
      </c>
      <c r="P131" s="19">
        <f t="shared" si="21"/>
        <v>8.5852000000000012E-3</v>
      </c>
      <c r="Q131" s="19">
        <f t="shared" si="21"/>
        <v>8.8829000000000009E-3</v>
      </c>
      <c r="R131" s="53">
        <f t="shared" si="21"/>
        <v>8.2874999999999997E-3</v>
      </c>
    </row>
    <row r="132" spans="1:20" x14ac:dyDescent="0.2">
      <c r="A132" s="19">
        <v>7</v>
      </c>
      <c r="C132" s="19" t="s">
        <v>2</v>
      </c>
      <c r="D132" s="19">
        <v>6.2500000000000003E-3</v>
      </c>
      <c r="E132" s="19">
        <v>0</v>
      </c>
      <c r="F132" s="50"/>
      <c r="G132" s="19">
        <v>0.38700000000000001</v>
      </c>
      <c r="H132" s="19">
        <v>0.38900000000000001</v>
      </c>
      <c r="I132" s="19">
        <f t="shared" si="22"/>
        <v>0.38800000000000001</v>
      </c>
      <c r="J132" s="19">
        <f t="shared" si="16"/>
        <v>0.40100000000000002</v>
      </c>
      <c r="K132" s="19">
        <f t="shared" si="17"/>
        <v>0.375</v>
      </c>
      <c r="M132" s="19">
        <f t="shared" si="20"/>
        <v>8.5852000000000012E-3</v>
      </c>
      <c r="N132" s="19">
        <f t="shared" si="20"/>
        <v>8.8829000000000009E-3</v>
      </c>
      <c r="O132" s="19">
        <f t="shared" si="20"/>
        <v>8.2874999999999997E-3</v>
      </c>
      <c r="P132" s="19">
        <f t="shared" si="21"/>
        <v>8.5852000000000012E-3</v>
      </c>
      <c r="Q132" s="19">
        <f t="shared" si="21"/>
        <v>8.8829000000000009E-3</v>
      </c>
      <c r="R132" s="53">
        <f t="shared" si="21"/>
        <v>8.2874999999999997E-3</v>
      </c>
    </row>
    <row r="133" spans="1:20" x14ac:dyDescent="0.2">
      <c r="A133" s="19">
        <v>7</v>
      </c>
      <c r="C133" s="19" t="s">
        <v>14</v>
      </c>
      <c r="D133" s="19">
        <v>0</v>
      </c>
      <c r="E133" s="19">
        <v>20</v>
      </c>
      <c r="F133" s="50"/>
      <c r="G133" s="19">
        <v>0</v>
      </c>
      <c r="H133" s="19">
        <v>0</v>
      </c>
      <c r="I133" s="19">
        <f t="shared" si="22"/>
        <v>0</v>
      </c>
      <c r="J133" s="19">
        <f t="shared" si="16"/>
        <v>1.2999999999999999E-2</v>
      </c>
      <c r="K133" s="19">
        <f t="shared" si="17"/>
        <v>-1.2999999999999999E-2</v>
      </c>
      <c r="M133" s="19">
        <f t="shared" si="20"/>
        <v>-2.9999999999999997E-4</v>
      </c>
      <c r="N133" s="19">
        <f t="shared" si="20"/>
        <v>-2.3000000000000017E-6</v>
      </c>
      <c r="O133" s="19">
        <f t="shared" si="20"/>
        <v>-5.9769999999999995E-4</v>
      </c>
      <c r="P133" s="19">
        <f t="shared" si="21"/>
        <v>0</v>
      </c>
      <c r="Q133" s="19">
        <f t="shared" si="21"/>
        <v>0</v>
      </c>
      <c r="R133" s="53">
        <f t="shared" si="21"/>
        <v>0</v>
      </c>
    </row>
    <row r="134" spans="1:20" x14ac:dyDescent="0.2">
      <c r="A134" s="19">
        <v>7</v>
      </c>
      <c r="C134" s="19" t="s">
        <v>14</v>
      </c>
      <c r="D134" s="19">
        <v>0</v>
      </c>
      <c r="E134" s="19">
        <v>10</v>
      </c>
      <c r="F134" s="50"/>
      <c r="G134" s="19">
        <v>0</v>
      </c>
      <c r="H134" s="19">
        <v>0</v>
      </c>
      <c r="I134" s="19">
        <f t="shared" si="22"/>
        <v>0</v>
      </c>
      <c r="J134" s="19">
        <f t="shared" si="16"/>
        <v>1.2999999999999999E-2</v>
      </c>
      <c r="K134" s="19">
        <f t="shared" si="17"/>
        <v>-1.2999999999999999E-2</v>
      </c>
      <c r="M134" s="19">
        <f t="shared" si="20"/>
        <v>-2.9999999999999997E-4</v>
      </c>
      <c r="N134" s="19">
        <f t="shared" si="20"/>
        <v>-2.3000000000000017E-6</v>
      </c>
      <c r="O134" s="19">
        <f t="shared" si="20"/>
        <v>-5.9769999999999995E-4</v>
      </c>
      <c r="P134" s="19">
        <f t="shared" si="21"/>
        <v>0</v>
      </c>
      <c r="Q134" s="19">
        <f t="shared" si="21"/>
        <v>0</v>
      </c>
      <c r="R134" s="53">
        <f t="shared" si="21"/>
        <v>0</v>
      </c>
    </row>
    <row r="135" spans="1:20" x14ac:dyDescent="0.2">
      <c r="A135" s="19">
        <v>7</v>
      </c>
      <c r="C135" s="19" t="s">
        <v>14</v>
      </c>
      <c r="D135" s="19">
        <v>0</v>
      </c>
      <c r="E135" s="19">
        <v>5</v>
      </c>
      <c r="F135" s="50"/>
      <c r="G135" s="19">
        <v>0</v>
      </c>
      <c r="H135" s="19">
        <v>0</v>
      </c>
      <c r="I135" s="19">
        <f t="shared" si="22"/>
        <v>0</v>
      </c>
      <c r="J135" s="19">
        <f t="shared" si="16"/>
        <v>1.2999999999999999E-2</v>
      </c>
      <c r="K135" s="19">
        <f t="shared" si="17"/>
        <v>-1.2999999999999999E-2</v>
      </c>
      <c r="M135" s="19">
        <f t="shared" si="20"/>
        <v>-2.9999999999999997E-4</v>
      </c>
      <c r="N135" s="19">
        <f t="shared" si="20"/>
        <v>-2.3000000000000017E-6</v>
      </c>
      <c r="O135" s="19">
        <f t="shared" si="20"/>
        <v>-5.9769999999999995E-4</v>
      </c>
      <c r="P135" s="19">
        <f t="shared" si="21"/>
        <v>0</v>
      </c>
      <c r="Q135" s="19">
        <f t="shared" si="21"/>
        <v>0</v>
      </c>
      <c r="R135" s="53">
        <f t="shared" si="21"/>
        <v>0</v>
      </c>
    </row>
    <row r="136" spans="1:20" x14ac:dyDescent="0.2">
      <c r="A136" s="19">
        <v>7</v>
      </c>
      <c r="C136" s="19" t="s">
        <v>14</v>
      </c>
      <c r="D136" s="19">
        <v>0</v>
      </c>
      <c r="E136" s="19">
        <v>1</v>
      </c>
      <c r="F136" s="50"/>
      <c r="G136" s="19">
        <v>0</v>
      </c>
      <c r="H136" s="19">
        <v>0</v>
      </c>
      <c r="I136" s="19">
        <f t="shared" si="22"/>
        <v>0</v>
      </c>
      <c r="J136" s="19">
        <f t="shared" si="16"/>
        <v>1.2999999999999999E-2</v>
      </c>
      <c r="K136" s="19">
        <f t="shared" si="17"/>
        <v>-1.2999999999999999E-2</v>
      </c>
      <c r="M136" s="19">
        <f t="shared" si="20"/>
        <v>-2.9999999999999997E-4</v>
      </c>
      <c r="N136" s="19">
        <f t="shared" si="20"/>
        <v>-2.3000000000000017E-6</v>
      </c>
      <c r="O136" s="19">
        <f t="shared" si="20"/>
        <v>-5.9769999999999995E-4</v>
      </c>
      <c r="P136" s="19">
        <f t="shared" si="21"/>
        <v>0</v>
      </c>
      <c r="Q136" s="19">
        <f t="shared" si="21"/>
        <v>0</v>
      </c>
      <c r="R136" s="53">
        <f t="shared" si="21"/>
        <v>0</v>
      </c>
    </row>
    <row r="137" spans="1:20" x14ac:dyDescent="0.2">
      <c r="A137" s="19">
        <v>7</v>
      </c>
      <c r="B137" s="19" t="s">
        <v>4</v>
      </c>
      <c r="C137" s="19" t="s">
        <v>2</v>
      </c>
      <c r="D137" s="19">
        <v>6.2500000000000003E-3</v>
      </c>
      <c r="E137" s="19">
        <v>0</v>
      </c>
      <c r="F137" s="50"/>
      <c r="G137" s="19">
        <v>0.40899999999999997</v>
      </c>
      <c r="H137" s="19">
        <v>0.41</v>
      </c>
      <c r="I137" s="19">
        <f t="shared" si="22"/>
        <v>0.40949999999999998</v>
      </c>
      <c r="J137" s="19">
        <f t="shared" si="16"/>
        <v>0.42249999999999999</v>
      </c>
      <c r="K137" s="19">
        <f t="shared" si="17"/>
        <v>0.39649999999999996</v>
      </c>
      <c r="M137" s="19">
        <f t="shared" si="20"/>
        <v>9.0775500000000002E-3</v>
      </c>
      <c r="N137" s="19">
        <f t="shared" si="20"/>
        <v>9.3752499999999999E-3</v>
      </c>
      <c r="O137" s="19">
        <f t="shared" si="20"/>
        <v>8.7798499999999988E-3</v>
      </c>
      <c r="P137" s="19">
        <f t="shared" si="21"/>
        <v>9.0775500000000002E-3</v>
      </c>
      <c r="Q137" s="19">
        <f t="shared" si="21"/>
        <v>9.3752499999999999E-3</v>
      </c>
      <c r="R137" s="53">
        <f t="shared" si="21"/>
        <v>8.7798499999999988E-3</v>
      </c>
    </row>
    <row r="138" spans="1:20" x14ac:dyDescent="0.2">
      <c r="A138" s="19">
        <v>7</v>
      </c>
      <c r="C138" s="19" t="s">
        <v>2</v>
      </c>
      <c r="D138" s="19">
        <v>6.2500000000000003E-3</v>
      </c>
      <c r="E138" s="19">
        <v>0</v>
      </c>
      <c r="F138" s="50"/>
      <c r="G138" s="19">
        <v>0.371</v>
      </c>
      <c r="H138" s="19">
        <v>0.372</v>
      </c>
      <c r="I138" s="19">
        <f t="shared" si="22"/>
        <v>0.3715</v>
      </c>
      <c r="J138" s="19">
        <f t="shared" si="16"/>
        <v>0.38450000000000001</v>
      </c>
      <c r="K138" s="19">
        <f t="shared" si="17"/>
        <v>0.35849999999999999</v>
      </c>
      <c r="M138" s="19">
        <f t="shared" si="20"/>
        <v>8.2073500000000004E-3</v>
      </c>
      <c r="N138" s="19">
        <f t="shared" si="20"/>
        <v>8.5050500000000001E-3</v>
      </c>
      <c r="O138" s="19">
        <f t="shared" si="20"/>
        <v>7.909649999999999E-3</v>
      </c>
      <c r="P138" s="19">
        <f t="shared" si="21"/>
        <v>8.2073500000000004E-3</v>
      </c>
      <c r="Q138" s="19">
        <f t="shared" si="21"/>
        <v>8.5050500000000001E-3</v>
      </c>
      <c r="R138" s="53">
        <f t="shared" si="21"/>
        <v>7.909649999999999E-3</v>
      </c>
    </row>
    <row r="139" spans="1:20" x14ac:dyDescent="0.2">
      <c r="A139" s="19">
        <v>7</v>
      </c>
      <c r="C139" s="19" t="s">
        <v>2</v>
      </c>
      <c r="D139" s="19">
        <v>6.2500000000000003E-3</v>
      </c>
      <c r="E139" s="19">
        <v>0</v>
      </c>
      <c r="F139" s="50"/>
      <c r="G139" s="19">
        <v>0.58099999999999996</v>
      </c>
      <c r="H139" s="19">
        <v>0.58099999999999996</v>
      </c>
      <c r="I139" s="19">
        <f t="shared" si="22"/>
        <v>0.58099999999999996</v>
      </c>
      <c r="J139" s="19">
        <f t="shared" si="16"/>
        <v>0.59399999999999997</v>
      </c>
      <c r="K139" s="19">
        <f t="shared" si="17"/>
        <v>0.56799999999999995</v>
      </c>
      <c r="M139" s="19">
        <f t="shared" si="20"/>
        <v>1.30049E-2</v>
      </c>
      <c r="N139" s="19">
        <f t="shared" si="20"/>
        <v>1.3302599999999999E-2</v>
      </c>
      <c r="O139" s="19">
        <f t="shared" si="20"/>
        <v>1.2707199999999998E-2</v>
      </c>
      <c r="P139" s="19">
        <f t="shared" si="21"/>
        <v>1.30049E-2</v>
      </c>
      <c r="Q139" s="19">
        <f t="shared" si="21"/>
        <v>1.3302599999999999E-2</v>
      </c>
      <c r="R139" s="53">
        <f t="shared" si="21"/>
        <v>1.2707199999999998E-2</v>
      </c>
    </row>
    <row r="140" spans="1:20" x14ac:dyDescent="0.2">
      <c r="A140" s="19">
        <v>7</v>
      </c>
      <c r="C140" s="19" t="s">
        <v>2</v>
      </c>
      <c r="D140" s="19">
        <v>6.2500000000000003E-3</v>
      </c>
      <c r="E140" s="19">
        <v>0</v>
      </c>
      <c r="F140" s="50"/>
      <c r="G140" s="19">
        <v>0.35799999999999998</v>
      </c>
      <c r="H140" s="19">
        <v>0.35799999999999998</v>
      </c>
      <c r="I140" s="19">
        <f t="shared" si="22"/>
        <v>0.35799999999999998</v>
      </c>
      <c r="J140" s="19">
        <f t="shared" si="16"/>
        <v>0.371</v>
      </c>
      <c r="K140" s="19">
        <f t="shared" si="17"/>
        <v>0.34499999999999997</v>
      </c>
      <c r="M140" s="19">
        <f t="shared" si="20"/>
        <v>7.8981999999999993E-3</v>
      </c>
      <c r="N140" s="19">
        <f t="shared" si="20"/>
        <v>8.1959000000000008E-3</v>
      </c>
      <c r="O140" s="19">
        <f t="shared" si="20"/>
        <v>7.6004999999999996E-3</v>
      </c>
      <c r="P140" s="19">
        <f t="shared" si="21"/>
        <v>7.8981999999999993E-3</v>
      </c>
      <c r="Q140" s="19">
        <f t="shared" si="21"/>
        <v>8.1959000000000008E-3</v>
      </c>
      <c r="R140" s="53">
        <f t="shared" si="21"/>
        <v>7.6004999999999996E-3</v>
      </c>
    </row>
    <row r="141" spans="1:20" x14ac:dyDescent="0.2">
      <c r="A141" s="19">
        <v>7</v>
      </c>
      <c r="C141" s="19" t="s">
        <v>14</v>
      </c>
      <c r="D141" s="19">
        <v>0</v>
      </c>
      <c r="E141" s="19">
        <v>20</v>
      </c>
      <c r="F141" s="50"/>
      <c r="G141" s="19">
        <v>1.6E-2</v>
      </c>
      <c r="H141" s="19">
        <v>1.2999999999999999E-2</v>
      </c>
      <c r="I141" s="19">
        <f t="shared" si="22"/>
        <v>1.4499999999999999E-2</v>
      </c>
      <c r="J141" s="19">
        <f t="shared" si="16"/>
        <v>2.7499999999999997E-2</v>
      </c>
      <c r="K141" s="19">
        <f t="shared" si="17"/>
        <v>1.4999999999999996E-3</v>
      </c>
      <c r="M141" s="19">
        <f t="shared" si="20"/>
        <v>3.2049999999999993E-5</v>
      </c>
      <c r="N141" s="19">
        <f t="shared" si="20"/>
        <v>3.2974999999999991E-4</v>
      </c>
      <c r="O141" s="19">
        <f t="shared" si="20"/>
        <v>-2.6564999999999998E-4</v>
      </c>
      <c r="P141" s="19">
        <f t="shared" si="21"/>
        <v>3.2049999999999993E-5</v>
      </c>
      <c r="Q141" s="19">
        <f t="shared" si="21"/>
        <v>3.2974999999999991E-4</v>
      </c>
      <c r="R141" s="53">
        <f t="shared" si="21"/>
        <v>0</v>
      </c>
      <c r="S141" s="47">
        <f>D137/21</f>
        <v>2.9761904761904765E-4</v>
      </c>
      <c r="T141" s="19">
        <f>R141/S141</f>
        <v>0</v>
      </c>
    </row>
    <row r="142" spans="1:20" x14ac:dyDescent="0.2">
      <c r="A142" s="19">
        <v>7</v>
      </c>
      <c r="C142" s="19" t="s">
        <v>14</v>
      </c>
      <c r="D142" s="19">
        <v>0</v>
      </c>
      <c r="E142" s="19">
        <v>10</v>
      </c>
      <c r="F142" s="50"/>
      <c r="G142" s="19">
        <v>1.0999999999999999E-2</v>
      </c>
      <c r="H142" s="19">
        <v>0.01</v>
      </c>
      <c r="I142" s="19">
        <f t="shared" si="22"/>
        <v>1.0499999999999999E-2</v>
      </c>
      <c r="J142" s="19">
        <f t="shared" si="16"/>
        <v>2.35E-2</v>
      </c>
      <c r="K142" s="19">
        <f t="shared" si="17"/>
        <v>-2.5000000000000005E-3</v>
      </c>
      <c r="M142" s="19">
        <f t="shared" si="20"/>
        <v>-5.9549999999999984E-5</v>
      </c>
      <c r="N142" s="19">
        <f t="shared" si="20"/>
        <v>2.3815000000000007E-4</v>
      </c>
      <c r="O142" s="19">
        <f t="shared" si="20"/>
        <v>-3.5724999999999998E-4</v>
      </c>
      <c r="P142" s="19">
        <f t="shared" si="21"/>
        <v>0</v>
      </c>
      <c r="Q142" s="19">
        <f t="shared" si="21"/>
        <v>2.3815000000000007E-4</v>
      </c>
      <c r="R142" s="53">
        <f t="shared" si="21"/>
        <v>0</v>
      </c>
      <c r="S142" s="47">
        <f t="shared" ref="S142:S144" si="25">D138/21</f>
        <v>2.9761904761904765E-4</v>
      </c>
      <c r="T142" s="19">
        <f t="shared" ref="T142:T144" si="26">R142/S142</f>
        <v>0</v>
      </c>
    </row>
    <row r="143" spans="1:20" x14ac:dyDescent="0.2">
      <c r="A143" s="19">
        <v>7</v>
      </c>
      <c r="C143" s="19" t="s">
        <v>14</v>
      </c>
      <c r="D143" s="19">
        <v>0</v>
      </c>
      <c r="E143" s="19">
        <v>5</v>
      </c>
      <c r="F143" s="50"/>
      <c r="G143" s="19">
        <v>4.4999999999999998E-2</v>
      </c>
      <c r="H143" s="19">
        <v>4.3999999999999997E-2</v>
      </c>
      <c r="I143" s="19">
        <f t="shared" si="22"/>
        <v>4.4499999999999998E-2</v>
      </c>
      <c r="J143" s="19">
        <f t="shared" si="16"/>
        <v>5.7499999999999996E-2</v>
      </c>
      <c r="K143" s="19">
        <f t="shared" si="17"/>
        <v>3.15E-2</v>
      </c>
      <c r="M143" s="19">
        <f t="shared" si="20"/>
        <v>7.1904999999999994E-4</v>
      </c>
      <c r="N143" s="19">
        <f t="shared" si="20"/>
        <v>1.0167500000000001E-3</v>
      </c>
      <c r="O143" s="19">
        <f t="shared" si="20"/>
        <v>4.2135000000000008E-4</v>
      </c>
      <c r="P143" s="19">
        <f t="shared" si="21"/>
        <v>7.1904999999999994E-4</v>
      </c>
      <c r="Q143" s="19">
        <f t="shared" si="21"/>
        <v>1.0167500000000001E-3</v>
      </c>
      <c r="R143" s="53">
        <f t="shared" si="21"/>
        <v>4.2135000000000008E-4</v>
      </c>
      <c r="S143" s="47">
        <f t="shared" si="25"/>
        <v>2.9761904761904765E-4</v>
      </c>
      <c r="T143" s="19">
        <f t="shared" si="26"/>
        <v>1.4157360000000001</v>
      </c>
    </row>
    <row r="144" spans="1:20" ht="15" thickBot="1" x14ac:dyDescent="0.25">
      <c r="A144" s="30">
        <v>7</v>
      </c>
      <c r="B144" s="30"/>
      <c r="C144" s="30" t="s">
        <v>14</v>
      </c>
      <c r="D144" s="30">
        <v>0</v>
      </c>
      <c r="E144" s="30">
        <v>1</v>
      </c>
      <c r="F144" s="51"/>
      <c r="G144" s="30">
        <v>2.9000000000000001E-2</v>
      </c>
      <c r="H144" s="30">
        <v>2.9000000000000001E-2</v>
      </c>
      <c r="I144" s="30">
        <f t="shared" si="22"/>
        <v>2.9000000000000001E-2</v>
      </c>
      <c r="J144" s="30">
        <f t="shared" si="16"/>
        <v>4.2000000000000003E-2</v>
      </c>
      <c r="K144" s="30">
        <f t="shared" si="17"/>
        <v>1.6E-2</v>
      </c>
      <c r="L144" s="30"/>
      <c r="M144" s="30">
        <f t="shared" si="20"/>
        <v>3.6410000000000007E-4</v>
      </c>
      <c r="N144" s="30">
        <f t="shared" si="20"/>
        <v>6.6180000000000015E-4</v>
      </c>
      <c r="O144" s="30">
        <f t="shared" si="20"/>
        <v>6.6400000000000042E-5</v>
      </c>
      <c r="P144" s="30">
        <f t="shared" si="21"/>
        <v>3.6410000000000007E-4</v>
      </c>
      <c r="Q144" s="30">
        <f t="shared" si="21"/>
        <v>6.6180000000000015E-4</v>
      </c>
      <c r="R144" s="54">
        <f t="shared" si="21"/>
        <v>6.6400000000000042E-5</v>
      </c>
      <c r="S144" s="47">
        <f t="shared" si="25"/>
        <v>2.9761904761904765E-4</v>
      </c>
      <c r="T144" s="19">
        <f t="shared" si="26"/>
        <v>0.22310400000000011</v>
      </c>
    </row>
    <row r="145" spans="1:20" x14ac:dyDescent="0.2">
      <c r="A145" s="19">
        <v>8</v>
      </c>
      <c r="C145" s="19" t="s">
        <v>64</v>
      </c>
      <c r="D145" s="19">
        <v>0</v>
      </c>
      <c r="E145" s="19">
        <v>0</v>
      </c>
      <c r="F145" s="50"/>
      <c r="G145" s="55">
        <v>0</v>
      </c>
      <c r="H145" s="55">
        <v>0</v>
      </c>
      <c r="I145" s="19">
        <f t="shared" si="22"/>
        <v>0</v>
      </c>
      <c r="J145" s="19">
        <f t="shared" si="16"/>
        <v>1.2999999999999999E-2</v>
      </c>
      <c r="K145" s="19">
        <f t="shared" si="17"/>
        <v>-1.2999999999999999E-2</v>
      </c>
      <c r="M145" s="19">
        <f t="shared" si="20"/>
        <v>-2.9999999999999997E-4</v>
      </c>
      <c r="N145" s="19">
        <f t="shared" si="20"/>
        <v>-2.3000000000000017E-6</v>
      </c>
      <c r="O145" s="19">
        <f t="shared" si="20"/>
        <v>-5.9769999999999995E-4</v>
      </c>
      <c r="P145" s="19">
        <f t="shared" si="21"/>
        <v>0</v>
      </c>
      <c r="Q145" s="19">
        <f t="shared" si="21"/>
        <v>0</v>
      </c>
      <c r="R145" s="53">
        <f t="shared" si="21"/>
        <v>0</v>
      </c>
    </row>
    <row r="146" spans="1:20" x14ac:dyDescent="0.2">
      <c r="A146" s="19">
        <v>8</v>
      </c>
      <c r="C146" s="19" t="s">
        <v>59</v>
      </c>
      <c r="D146" s="19">
        <v>0.05</v>
      </c>
      <c r="E146" s="19">
        <v>0</v>
      </c>
      <c r="F146" s="50"/>
      <c r="G146" s="55">
        <v>0</v>
      </c>
      <c r="H146" s="55">
        <v>0</v>
      </c>
      <c r="I146" s="19">
        <f t="shared" si="22"/>
        <v>0</v>
      </c>
      <c r="J146" s="19">
        <f t="shared" si="16"/>
        <v>1.2999999999999999E-2</v>
      </c>
      <c r="K146" s="19">
        <f t="shared" si="17"/>
        <v>-1.2999999999999999E-2</v>
      </c>
      <c r="M146" s="19">
        <f t="shared" si="20"/>
        <v>-2.9999999999999997E-4</v>
      </c>
      <c r="N146" s="19">
        <f t="shared" si="20"/>
        <v>-2.3000000000000017E-6</v>
      </c>
      <c r="O146" s="19">
        <f t="shared" si="20"/>
        <v>-5.9769999999999995E-4</v>
      </c>
      <c r="P146" s="19">
        <f t="shared" si="21"/>
        <v>0</v>
      </c>
      <c r="Q146" s="19">
        <f t="shared" si="21"/>
        <v>0</v>
      </c>
      <c r="R146" s="53">
        <f t="shared" si="21"/>
        <v>0</v>
      </c>
    </row>
    <row r="147" spans="1:20" x14ac:dyDescent="0.2">
      <c r="A147" s="19">
        <v>8</v>
      </c>
      <c r="B147" s="19" t="s">
        <v>3</v>
      </c>
      <c r="C147" s="19" t="s">
        <v>2</v>
      </c>
      <c r="D147" s="19">
        <v>0.05</v>
      </c>
      <c r="E147" s="19">
        <v>0</v>
      </c>
      <c r="F147" s="50"/>
      <c r="G147" s="19">
        <v>2.4710000000000001</v>
      </c>
      <c r="H147" s="55">
        <v>2.4689999999999999</v>
      </c>
      <c r="I147" s="19">
        <f t="shared" si="22"/>
        <v>2.4699999999999998</v>
      </c>
      <c r="J147" s="19">
        <f t="shared" si="16"/>
        <v>2.4829999999999997</v>
      </c>
      <c r="K147" s="19">
        <f t="shared" si="17"/>
        <v>2.4569999999999999</v>
      </c>
      <c r="M147" s="19">
        <f t="shared" si="20"/>
        <v>5.6262999999999994E-2</v>
      </c>
      <c r="N147" s="19">
        <f t="shared" si="20"/>
        <v>5.6560699999999992E-2</v>
      </c>
      <c r="O147" s="19">
        <f t="shared" si="20"/>
        <v>5.5965299999999996E-2</v>
      </c>
      <c r="P147" s="19">
        <f t="shared" si="21"/>
        <v>5.6262999999999994E-2</v>
      </c>
      <c r="Q147" s="19">
        <f t="shared" si="21"/>
        <v>5.6560699999999992E-2</v>
      </c>
      <c r="R147" s="53">
        <f t="shared" si="21"/>
        <v>5.5965299999999996E-2</v>
      </c>
    </row>
    <row r="148" spans="1:20" x14ac:dyDescent="0.2">
      <c r="A148" s="19">
        <v>8</v>
      </c>
      <c r="C148" s="19" t="s">
        <v>2</v>
      </c>
      <c r="D148" s="19">
        <v>0.05</v>
      </c>
      <c r="E148" s="19">
        <v>0</v>
      </c>
      <c r="F148" s="50"/>
      <c r="G148" s="19">
        <v>2.4710000000000001</v>
      </c>
      <c r="H148" s="55">
        <v>2.4689999999999999</v>
      </c>
      <c r="I148" s="19">
        <f t="shared" si="22"/>
        <v>2.4699999999999998</v>
      </c>
      <c r="J148" s="19">
        <f t="shared" si="16"/>
        <v>2.4829999999999997</v>
      </c>
      <c r="K148" s="19">
        <f t="shared" si="17"/>
        <v>2.4569999999999999</v>
      </c>
      <c r="M148" s="19">
        <f t="shared" si="20"/>
        <v>5.6262999999999994E-2</v>
      </c>
      <c r="N148" s="19">
        <f t="shared" si="20"/>
        <v>5.6560699999999992E-2</v>
      </c>
      <c r="O148" s="19">
        <f t="shared" si="20"/>
        <v>5.5965299999999996E-2</v>
      </c>
      <c r="P148" s="19">
        <f t="shared" si="21"/>
        <v>5.6262999999999994E-2</v>
      </c>
      <c r="Q148" s="19">
        <f t="shared" si="21"/>
        <v>5.6560699999999992E-2</v>
      </c>
      <c r="R148" s="53">
        <f t="shared" si="21"/>
        <v>5.5965299999999996E-2</v>
      </c>
    </row>
    <row r="149" spans="1:20" x14ac:dyDescent="0.2">
      <c r="A149" s="19">
        <v>8</v>
      </c>
      <c r="C149" s="19" t="s">
        <v>2</v>
      </c>
      <c r="D149" s="19">
        <v>0.05</v>
      </c>
      <c r="E149" s="19">
        <v>0</v>
      </c>
      <c r="F149" s="50"/>
      <c r="G149" s="19">
        <v>2.4710000000000001</v>
      </c>
      <c r="H149" s="55">
        <v>2.4689999999999999</v>
      </c>
      <c r="I149" s="19">
        <f t="shared" si="22"/>
        <v>2.4699999999999998</v>
      </c>
      <c r="J149" s="19">
        <f t="shared" ref="J149:J162" si="27">I149+0.013</f>
        <v>2.4829999999999997</v>
      </c>
      <c r="K149" s="19">
        <f t="shared" ref="K149:K162" si="28">I149-0.013</f>
        <v>2.4569999999999999</v>
      </c>
      <c r="M149" s="19">
        <f t="shared" si="20"/>
        <v>5.6262999999999994E-2</v>
      </c>
      <c r="N149" s="19">
        <f t="shared" si="20"/>
        <v>5.6560699999999992E-2</v>
      </c>
      <c r="O149" s="19">
        <f t="shared" si="20"/>
        <v>5.5965299999999996E-2</v>
      </c>
      <c r="P149" s="19">
        <f t="shared" si="21"/>
        <v>5.6262999999999994E-2</v>
      </c>
      <c r="Q149" s="19">
        <f t="shared" si="21"/>
        <v>5.6560699999999992E-2</v>
      </c>
      <c r="R149" s="53">
        <f t="shared" si="21"/>
        <v>5.5965299999999996E-2</v>
      </c>
    </row>
    <row r="150" spans="1:20" x14ac:dyDescent="0.2">
      <c r="A150" s="19">
        <v>8</v>
      </c>
      <c r="C150" s="19" t="s">
        <v>2</v>
      </c>
      <c r="D150" s="19">
        <v>0.05</v>
      </c>
      <c r="E150" s="19">
        <v>0</v>
      </c>
      <c r="F150" s="50"/>
      <c r="G150" s="19">
        <v>2.4710000000000001</v>
      </c>
      <c r="H150" s="55">
        <v>2.4689999999999999</v>
      </c>
      <c r="I150" s="19">
        <f t="shared" si="22"/>
        <v>2.4699999999999998</v>
      </c>
      <c r="J150" s="19">
        <f t="shared" si="27"/>
        <v>2.4829999999999997</v>
      </c>
      <c r="K150" s="19">
        <f t="shared" si="28"/>
        <v>2.4569999999999999</v>
      </c>
      <c r="M150" s="19">
        <f t="shared" si="20"/>
        <v>5.6262999999999994E-2</v>
      </c>
      <c r="N150" s="19">
        <f t="shared" si="20"/>
        <v>5.6560699999999992E-2</v>
      </c>
      <c r="O150" s="19">
        <f t="shared" si="20"/>
        <v>5.5965299999999996E-2</v>
      </c>
      <c r="P150" s="19">
        <f t="shared" si="21"/>
        <v>5.6262999999999994E-2</v>
      </c>
      <c r="Q150" s="19">
        <f t="shared" si="21"/>
        <v>5.6560699999999992E-2</v>
      </c>
      <c r="R150" s="53">
        <f t="shared" si="21"/>
        <v>5.5965299999999996E-2</v>
      </c>
    </row>
    <row r="151" spans="1:20" x14ac:dyDescent="0.2">
      <c r="A151" s="19">
        <v>8</v>
      </c>
      <c r="C151" s="19" t="s">
        <v>14</v>
      </c>
      <c r="D151" s="19">
        <v>0</v>
      </c>
      <c r="E151" s="19">
        <v>20</v>
      </c>
      <c r="F151" s="50"/>
      <c r="G151" s="19">
        <v>2.1000000000000001E-2</v>
      </c>
      <c r="H151" s="55">
        <v>2.1000000000000001E-2</v>
      </c>
      <c r="I151" s="19">
        <f t="shared" si="22"/>
        <v>2.1000000000000001E-2</v>
      </c>
      <c r="J151" s="19">
        <f t="shared" si="27"/>
        <v>3.4000000000000002E-2</v>
      </c>
      <c r="K151" s="19">
        <f t="shared" si="28"/>
        <v>8.0000000000000019E-3</v>
      </c>
      <c r="M151" s="19">
        <f t="shared" si="20"/>
        <v>1.8090000000000006E-4</v>
      </c>
      <c r="N151" s="19">
        <f t="shared" si="20"/>
        <v>4.7860000000000009E-4</v>
      </c>
      <c r="O151" s="19">
        <f t="shared" si="20"/>
        <v>-1.1679999999999994E-4</v>
      </c>
      <c r="P151" s="19">
        <f t="shared" si="21"/>
        <v>1.8090000000000006E-4</v>
      </c>
      <c r="Q151" s="19">
        <f t="shared" si="21"/>
        <v>4.7860000000000009E-4</v>
      </c>
      <c r="R151" s="53">
        <f t="shared" si="21"/>
        <v>0</v>
      </c>
    </row>
    <row r="152" spans="1:20" x14ac:dyDescent="0.2">
      <c r="A152" s="19">
        <v>8</v>
      </c>
      <c r="C152" s="19" t="s">
        <v>14</v>
      </c>
      <c r="D152" s="19">
        <v>0</v>
      </c>
      <c r="E152" s="19">
        <v>10</v>
      </c>
      <c r="F152" s="50"/>
      <c r="G152" s="19">
        <v>1.0999999999999999E-2</v>
      </c>
      <c r="H152" s="19">
        <v>1.2E-2</v>
      </c>
      <c r="I152" s="19">
        <f t="shared" si="22"/>
        <v>1.15E-2</v>
      </c>
      <c r="J152" s="19">
        <f t="shared" si="27"/>
        <v>2.4500000000000001E-2</v>
      </c>
      <c r="K152" s="19">
        <f t="shared" si="28"/>
        <v>-1.4999999999999996E-3</v>
      </c>
      <c r="M152" s="19">
        <f t="shared" si="20"/>
        <v>-3.6649999999999996E-5</v>
      </c>
      <c r="N152" s="19">
        <f t="shared" si="20"/>
        <v>2.6105000000000003E-4</v>
      </c>
      <c r="O152" s="19">
        <f t="shared" si="20"/>
        <v>-3.3434999999999997E-4</v>
      </c>
      <c r="P152" s="19">
        <f t="shared" si="21"/>
        <v>0</v>
      </c>
      <c r="Q152" s="19">
        <f t="shared" si="21"/>
        <v>2.6105000000000003E-4</v>
      </c>
      <c r="R152" s="53">
        <f t="shared" si="21"/>
        <v>0</v>
      </c>
    </row>
    <row r="153" spans="1:20" x14ac:dyDescent="0.2">
      <c r="A153" s="19">
        <v>8</v>
      </c>
      <c r="C153" s="19" t="s">
        <v>14</v>
      </c>
      <c r="D153" s="19">
        <v>0</v>
      </c>
      <c r="E153" s="19">
        <v>5</v>
      </c>
      <c r="F153" s="50"/>
      <c r="G153" s="19">
        <v>0.02</v>
      </c>
      <c r="H153" s="19">
        <v>0.02</v>
      </c>
      <c r="I153" s="19">
        <f t="shared" si="22"/>
        <v>0.02</v>
      </c>
      <c r="J153" s="19">
        <f t="shared" si="27"/>
        <v>3.3000000000000002E-2</v>
      </c>
      <c r="K153" s="19">
        <f t="shared" si="28"/>
        <v>7.000000000000001E-3</v>
      </c>
      <c r="M153" s="19">
        <f t="shared" si="20"/>
        <v>1.5800000000000005E-4</v>
      </c>
      <c r="N153" s="19">
        <f t="shared" si="20"/>
        <v>4.5570000000000002E-4</v>
      </c>
      <c r="O153" s="19">
        <f t="shared" si="20"/>
        <v>-1.3969999999999995E-4</v>
      </c>
      <c r="P153" s="19">
        <f t="shared" si="21"/>
        <v>1.5800000000000005E-4</v>
      </c>
      <c r="Q153" s="19">
        <f t="shared" si="21"/>
        <v>4.5570000000000002E-4</v>
      </c>
      <c r="R153" s="53">
        <f t="shared" si="21"/>
        <v>0</v>
      </c>
    </row>
    <row r="154" spans="1:20" x14ac:dyDescent="0.2">
      <c r="A154" s="19">
        <v>8</v>
      </c>
      <c r="C154" s="19" t="s">
        <v>14</v>
      </c>
      <c r="D154" s="19">
        <v>0</v>
      </c>
      <c r="E154" s="19">
        <v>1</v>
      </c>
      <c r="F154" s="50"/>
      <c r="G154" s="19">
        <v>1.2E-2</v>
      </c>
      <c r="H154" s="19">
        <v>1.4999999999999999E-2</v>
      </c>
      <c r="I154" s="19">
        <f t="shared" si="22"/>
        <v>1.35E-2</v>
      </c>
      <c r="J154" s="19">
        <f t="shared" si="27"/>
        <v>2.6499999999999999E-2</v>
      </c>
      <c r="K154" s="19">
        <f t="shared" si="28"/>
        <v>5.0000000000000044E-4</v>
      </c>
      <c r="M154" s="19">
        <f t="shared" si="20"/>
        <v>9.1500000000000327E-6</v>
      </c>
      <c r="N154" s="19">
        <f t="shared" si="20"/>
        <v>3.0685000000000006E-4</v>
      </c>
      <c r="O154" s="19">
        <f t="shared" si="20"/>
        <v>-2.8854999999999994E-4</v>
      </c>
      <c r="P154" s="19">
        <f t="shared" si="21"/>
        <v>9.1500000000000327E-6</v>
      </c>
      <c r="Q154" s="19">
        <f t="shared" si="21"/>
        <v>3.0685000000000006E-4</v>
      </c>
      <c r="R154" s="53">
        <f t="shared" si="21"/>
        <v>0</v>
      </c>
    </row>
    <row r="155" spans="1:20" x14ac:dyDescent="0.2">
      <c r="A155" s="19">
        <v>8</v>
      </c>
      <c r="B155" s="19" t="s">
        <v>4</v>
      </c>
      <c r="C155" s="19" t="s">
        <v>2</v>
      </c>
      <c r="D155" s="19">
        <v>0.05</v>
      </c>
      <c r="E155" s="19">
        <v>0</v>
      </c>
      <c r="F155" s="50"/>
      <c r="G155" s="19">
        <v>2.11</v>
      </c>
      <c r="H155" s="19">
        <v>2.08</v>
      </c>
      <c r="I155" s="19">
        <f t="shared" si="22"/>
        <v>2.0949999999999998</v>
      </c>
      <c r="J155" s="19">
        <f t="shared" si="27"/>
        <v>2.1079999999999997</v>
      </c>
      <c r="K155" s="19">
        <f t="shared" si="28"/>
        <v>2.0819999999999999</v>
      </c>
      <c r="M155" s="19">
        <f t="shared" si="20"/>
        <v>4.7675499999999996E-2</v>
      </c>
      <c r="N155" s="19">
        <f t="shared" si="20"/>
        <v>4.7973199999999994E-2</v>
      </c>
      <c r="O155" s="19">
        <f t="shared" si="20"/>
        <v>4.7377799999999998E-2</v>
      </c>
      <c r="P155" s="19">
        <f t="shared" si="21"/>
        <v>4.7675499999999996E-2</v>
      </c>
      <c r="Q155" s="19">
        <f t="shared" si="21"/>
        <v>4.7973199999999994E-2</v>
      </c>
      <c r="R155" s="53">
        <f t="shared" si="21"/>
        <v>4.7377799999999998E-2</v>
      </c>
    </row>
    <row r="156" spans="1:20" x14ac:dyDescent="0.2">
      <c r="A156" s="19">
        <v>8</v>
      </c>
      <c r="C156" s="19" t="s">
        <v>2</v>
      </c>
      <c r="D156" s="19">
        <v>0.05</v>
      </c>
      <c r="E156" s="19">
        <v>0</v>
      </c>
      <c r="F156" s="50"/>
      <c r="G156" s="19">
        <v>2.1339999999999999</v>
      </c>
      <c r="H156" s="19">
        <v>2.1230000000000002</v>
      </c>
      <c r="I156" s="19">
        <f t="shared" si="22"/>
        <v>2.1284999999999998</v>
      </c>
      <c r="J156" s="19">
        <f t="shared" si="27"/>
        <v>2.1414999999999997</v>
      </c>
      <c r="K156" s="19">
        <f t="shared" si="28"/>
        <v>2.1154999999999999</v>
      </c>
      <c r="M156" s="19">
        <f t="shared" si="20"/>
        <v>4.8442649999999997E-2</v>
      </c>
      <c r="N156" s="19">
        <f t="shared" si="20"/>
        <v>4.8740349999999995E-2</v>
      </c>
      <c r="O156" s="19">
        <f t="shared" si="20"/>
        <v>4.8144949999999999E-2</v>
      </c>
      <c r="P156" s="19">
        <f t="shared" si="21"/>
        <v>4.8442649999999997E-2</v>
      </c>
      <c r="Q156" s="19">
        <f t="shared" si="21"/>
        <v>4.8740349999999995E-2</v>
      </c>
      <c r="R156" s="53">
        <f t="shared" si="21"/>
        <v>4.8144949999999999E-2</v>
      </c>
    </row>
    <row r="157" spans="1:20" x14ac:dyDescent="0.2">
      <c r="A157" s="19">
        <v>8</v>
      </c>
      <c r="C157" s="19" t="s">
        <v>2</v>
      </c>
      <c r="D157" s="19">
        <v>0.05</v>
      </c>
      <c r="E157" s="19">
        <v>0</v>
      </c>
      <c r="F157" s="50"/>
      <c r="G157" s="19">
        <v>2.1179999999999999</v>
      </c>
      <c r="H157" s="19">
        <v>2.1150000000000002</v>
      </c>
      <c r="I157" s="19">
        <f t="shared" si="22"/>
        <v>2.1165000000000003</v>
      </c>
      <c r="J157" s="19">
        <f t="shared" si="27"/>
        <v>2.1295000000000002</v>
      </c>
      <c r="K157" s="19">
        <f t="shared" si="28"/>
        <v>2.1035000000000004</v>
      </c>
      <c r="M157" s="19">
        <f t="shared" si="20"/>
        <v>4.8167850000000005E-2</v>
      </c>
      <c r="N157" s="19">
        <f t="shared" si="20"/>
        <v>4.8465550000000003E-2</v>
      </c>
      <c r="O157" s="19">
        <f t="shared" si="20"/>
        <v>4.7870150000000007E-2</v>
      </c>
      <c r="P157" s="19">
        <f t="shared" si="21"/>
        <v>4.8167850000000005E-2</v>
      </c>
      <c r="Q157" s="19">
        <f t="shared" si="21"/>
        <v>4.8465550000000003E-2</v>
      </c>
      <c r="R157" s="53">
        <f t="shared" si="21"/>
        <v>4.7870150000000007E-2</v>
      </c>
    </row>
    <row r="158" spans="1:20" x14ac:dyDescent="0.2">
      <c r="A158" s="19">
        <v>8</v>
      </c>
      <c r="C158" s="19" t="s">
        <v>2</v>
      </c>
      <c r="D158" s="19">
        <v>0.05</v>
      </c>
      <c r="E158" s="19">
        <v>0</v>
      </c>
      <c r="F158" s="50"/>
      <c r="G158" s="19">
        <v>2.1720000000000002</v>
      </c>
      <c r="H158" s="19">
        <v>2.1720000000000002</v>
      </c>
      <c r="I158" s="19">
        <f t="shared" si="22"/>
        <v>2.1720000000000002</v>
      </c>
      <c r="J158" s="19">
        <f t="shared" si="27"/>
        <v>2.1850000000000001</v>
      </c>
      <c r="K158" s="19">
        <f t="shared" si="28"/>
        <v>2.1590000000000003</v>
      </c>
      <c r="M158" s="19">
        <f t="shared" si="20"/>
        <v>4.9438800000000005E-2</v>
      </c>
      <c r="N158" s="19">
        <f t="shared" si="20"/>
        <v>4.9736500000000003E-2</v>
      </c>
      <c r="O158" s="19">
        <f t="shared" si="20"/>
        <v>4.9141100000000007E-2</v>
      </c>
      <c r="P158" s="19">
        <f t="shared" si="21"/>
        <v>4.9438800000000005E-2</v>
      </c>
      <c r="Q158" s="19">
        <f t="shared" si="21"/>
        <v>4.9736500000000003E-2</v>
      </c>
      <c r="R158" s="53">
        <f t="shared" si="21"/>
        <v>4.9141100000000007E-2</v>
      </c>
    </row>
    <row r="159" spans="1:20" x14ac:dyDescent="0.2">
      <c r="A159" s="19">
        <v>8</v>
      </c>
      <c r="C159" s="19" t="s">
        <v>14</v>
      </c>
      <c r="D159" s="19">
        <v>0</v>
      </c>
      <c r="E159" s="19">
        <v>20</v>
      </c>
      <c r="F159" s="50"/>
      <c r="G159" s="19">
        <v>7.0000000000000001E-3</v>
      </c>
      <c r="H159" s="19">
        <v>5.0000000000000001E-3</v>
      </c>
      <c r="I159" s="19">
        <f t="shared" si="22"/>
        <v>6.0000000000000001E-3</v>
      </c>
      <c r="J159" s="19">
        <f t="shared" si="27"/>
        <v>1.9E-2</v>
      </c>
      <c r="K159" s="19">
        <f t="shared" si="28"/>
        <v>-6.9999999999999993E-3</v>
      </c>
      <c r="M159" s="19">
        <f t="shared" si="20"/>
        <v>-1.6259999999999997E-4</v>
      </c>
      <c r="N159" s="19">
        <f t="shared" si="20"/>
        <v>1.3510000000000003E-4</v>
      </c>
      <c r="O159" s="19">
        <f t="shared" si="20"/>
        <v>-4.6029999999999997E-4</v>
      </c>
      <c r="P159" s="19">
        <f t="shared" si="21"/>
        <v>0</v>
      </c>
      <c r="Q159" s="19">
        <f t="shared" si="21"/>
        <v>1.3510000000000003E-4</v>
      </c>
      <c r="R159" s="53">
        <f t="shared" si="21"/>
        <v>0</v>
      </c>
      <c r="S159" s="47">
        <f>D155/21</f>
        <v>2.3809523809523812E-3</v>
      </c>
      <c r="T159" s="19">
        <f>R159/S159</f>
        <v>0</v>
      </c>
    </row>
    <row r="160" spans="1:20" x14ac:dyDescent="0.2">
      <c r="A160" s="19">
        <v>8</v>
      </c>
      <c r="C160" s="19" t="s">
        <v>14</v>
      </c>
      <c r="D160" s="19">
        <v>0</v>
      </c>
      <c r="E160" s="19">
        <v>10</v>
      </c>
      <c r="F160" s="50"/>
      <c r="G160" s="19">
        <v>1.6E-2</v>
      </c>
      <c r="H160" s="19">
        <v>1.6E-2</v>
      </c>
      <c r="I160" s="19">
        <f t="shared" si="22"/>
        <v>1.6E-2</v>
      </c>
      <c r="J160" s="19">
        <f t="shared" si="27"/>
        <v>2.8999999999999998E-2</v>
      </c>
      <c r="K160" s="19">
        <f t="shared" si="28"/>
        <v>3.0000000000000009E-3</v>
      </c>
      <c r="M160" s="19">
        <f t="shared" si="20"/>
        <v>6.6400000000000042E-5</v>
      </c>
      <c r="N160" s="19">
        <f t="shared" si="20"/>
        <v>3.6409999999999996E-4</v>
      </c>
      <c r="O160" s="19">
        <f t="shared" si="20"/>
        <v>-2.3129999999999996E-4</v>
      </c>
      <c r="P160" s="19">
        <f t="shared" si="21"/>
        <v>6.6400000000000042E-5</v>
      </c>
      <c r="Q160" s="19">
        <f t="shared" si="21"/>
        <v>3.6409999999999996E-4</v>
      </c>
      <c r="R160" s="53">
        <f t="shared" si="21"/>
        <v>0</v>
      </c>
      <c r="S160" s="47">
        <f t="shared" ref="S160:S162" si="29">D156/21</f>
        <v>2.3809523809523812E-3</v>
      </c>
      <c r="T160" s="19">
        <f t="shared" ref="T160:T162" si="30">R160/S160</f>
        <v>0</v>
      </c>
    </row>
    <row r="161" spans="1:20" x14ac:dyDescent="0.2">
      <c r="A161" s="19">
        <v>8</v>
      </c>
      <c r="C161" s="19" t="s">
        <v>14</v>
      </c>
      <c r="D161" s="19">
        <v>0</v>
      </c>
      <c r="E161" s="19">
        <v>5</v>
      </c>
      <c r="F161" s="50"/>
      <c r="G161" s="19">
        <v>0.02</v>
      </c>
      <c r="H161" s="19">
        <v>0.02</v>
      </c>
      <c r="I161" s="19">
        <f t="shared" si="22"/>
        <v>0.02</v>
      </c>
      <c r="J161" s="19">
        <f t="shared" si="27"/>
        <v>3.3000000000000002E-2</v>
      </c>
      <c r="K161" s="19">
        <f t="shared" si="28"/>
        <v>7.000000000000001E-3</v>
      </c>
      <c r="M161" s="19">
        <f t="shared" si="20"/>
        <v>1.5800000000000005E-4</v>
      </c>
      <c r="N161" s="19">
        <f t="shared" si="20"/>
        <v>4.5570000000000002E-4</v>
      </c>
      <c r="O161" s="19">
        <f t="shared" si="20"/>
        <v>-1.3969999999999995E-4</v>
      </c>
      <c r="P161" s="19">
        <f t="shared" si="21"/>
        <v>1.5800000000000005E-4</v>
      </c>
      <c r="Q161" s="19">
        <f t="shared" si="21"/>
        <v>4.5570000000000002E-4</v>
      </c>
      <c r="R161" s="53">
        <f t="shared" si="21"/>
        <v>0</v>
      </c>
      <c r="S161" s="47">
        <f t="shared" si="29"/>
        <v>2.3809523809523812E-3</v>
      </c>
      <c r="T161" s="19">
        <f t="shared" si="30"/>
        <v>0</v>
      </c>
    </row>
    <row r="162" spans="1:20" ht="15" thickBot="1" x14ac:dyDescent="0.25">
      <c r="A162" s="30">
        <v>8</v>
      </c>
      <c r="B162" s="30"/>
      <c r="C162" s="30" t="s">
        <v>14</v>
      </c>
      <c r="D162" s="30">
        <v>0</v>
      </c>
      <c r="E162" s="30">
        <v>1</v>
      </c>
      <c r="F162" s="51"/>
      <c r="G162" s="30">
        <v>0.05</v>
      </c>
      <c r="H162" s="30">
        <v>5.8999999999999997E-2</v>
      </c>
      <c r="I162" s="30">
        <f t="shared" si="22"/>
        <v>5.45E-2</v>
      </c>
      <c r="J162" s="30">
        <f t="shared" si="27"/>
        <v>6.7500000000000004E-2</v>
      </c>
      <c r="K162" s="30">
        <f t="shared" si="28"/>
        <v>4.1500000000000002E-2</v>
      </c>
      <c r="L162" s="30"/>
      <c r="M162" s="30">
        <f t="shared" si="20"/>
        <v>9.4805000000000019E-4</v>
      </c>
      <c r="N162" s="30">
        <f t="shared" si="20"/>
        <v>1.2457500000000001E-3</v>
      </c>
      <c r="O162" s="30">
        <f t="shared" si="20"/>
        <v>6.5035000000000006E-4</v>
      </c>
      <c r="P162" s="30">
        <f t="shared" si="21"/>
        <v>9.4805000000000019E-4</v>
      </c>
      <c r="Q162" s="30">
        <f t="shared" si="21"/>
        <v>1.2457500000000001E-3</v>
      </c>
      <c r="R162" s="54">
        <f t="shared" si="21"/>
        <v>6.5035000000000006E-4</v>
      </c>
      <c r="S162" s="47">
        <f t="shared" si="29"/>
        <v>2.3809523809523812E-3</v>
      </c>
      <c r="T162" s="19">
        <f t="shared" si="30"/>
        <v>0.27314699999999997</v>
      </c>
    </row>
  </sheetData>
  <mergeCells count="2">
    <mergeCell ref="V60:V71"/>
    <mergeCell ref="V46:V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7"/>
  <sheetViews>
    <sheetView topLeftCell="A109" workbookViewId="0">
      <selection activeCell="E234" sqref="E234"/>
    </sheetView>
  </sheetViews>
  <sheetFormatPr defaultRowHeight="14.25" x14ac:dyDescent="0.2"/>
  <cols>
    <col min="1" max="1" width="9.125" style="1" bestFit="1" customWidth="1"/>
    <col min="2" max="3" width="9" style="1"/>
    <col min="4" max="7" width="9.125" style="1" bestFit="1" customWidth="1"/>
    <col min="8" max="8" width="9" style="1"/>
    <col min="9" max="9" width="10.125" style="1" bestFit="1" customWidth="1"/>
    <col min="10" max="10" width="9" style="1"/>
    <col min="11" max="14" width="9.125" style="1" bestFit="1" customWidth="1"/>
    <col min="15" max="15" width="9" style="1"/>
    <col min="16" max="19" width="9.125" style="1" bestFit="1" customWidth="1"/>
    <col min="20" max="16384" width="9" style="1"/>
  </cols>
  <sheetData>
    <row r="1" spans="1:19" x14ac:dyDescent="0.2">
      <c r="A1" s="1" t="s">
        <v>0</v>
      </c>
      <c r="C1" s="1" t="s">
        <v>20</v>
      </c>
    </row>
    <row r="3" spans="1:19" x14ac:dyDescent="0.2">
      <c r="A3" s="1">
        <v>1</v>
      </c>
      <c r="C3" s="2"/>
      <c r="D3" s="3"/>
      <c r="E3" s="3"/>
      <c r="F3" s="3"/>
      <c r="G3" s="3"/>
      <c r="H3" s="3"/>
      <c r="I3" s="4">
        <v>0</v>
      </c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">
      <c r="C4" s="2"/>
      <c r="D4" s="3" t="s">
        <v>1</v>
      </c>
      <c r="E4" s="3"/>
      <c r="F4" s="3"/>
      <c r="G4" s="3"/>
      <c r="H4" s="3"/>
      <c r="I4" s="3" t="s">
        <v>2</v>
      </c>
      <c r="J4" s="3"/>
      <c r="K4" s="3" t="s">
        <v>1</v>
      </c>
      <c r="L4" s="3"/>
      <c r="M4" s="3"/>
      <c r="N4" s="3"/>
      <c r="O4" s="3"/>
      <c r="P4" s="3" t="s">
        <v>2</v>
      </c>
      <c r="Q4" s="3"/>
      <c r="R4" s="3"/>
      <c r="S4" s="3"/>
    </row>
    <row r="5" spans="1:19" x14ac:dyDescent="0.2">
      <c r="C5" s="2"/>
      <c r="D5" s="3" t="s">
        <v>3</v>
      </c>
      <c r="E5" s="3"/>
      <c r="F5" s="3"/>
      <c r="G5" s="3"/>
      <c r="H5" s="3"/>
      <c r="I5" s="3" t="s">
        <v>3</v>
      </c>
      <c r="J5" s="3"/>
      <c r="K5" s="3" t="s">
        <v>4</v>
      </c>
      <c r="L5" s="3"/>
      <c r="M5" s="3"/>
      <c r="N5" s="3"/>
      <c r="O5" s="3"/>
      <c r="P5" s="3" t="s">
        <v>4</v>
      </c>
      <c r="Q5" s="3"/>
      <c r="R5" s="3"/>
      <c r="S5" s="3"/>
    </row>
    <row r="6" spans="1:19" x14ac:dyDescent="0.2">
      <c r="C6" s="3" t="s">
        <v>5</v>
      </c>
      <c r="D6" s="3">
        <v>1</v>
      </c>
      <c r="E6" s="3">
        <v>5</v>
      </c>
      <c r="F6" s="3">
        <v>10</v>
      </c>
      <c r="G6" s="3">
        <v>20</v>
      </c>
      <c r="H6" s="3"/>
      <c r="I6" s="5"/>
      <c r="J6" s="3"/>
      <c r="K6" s="3">
        <v>1</v>
      </c>
      <c r="L6" s="3">
        <v>5</v>
      </c>
      <c r="M6" s="3">
        <v>10</v>
      </c>
      <c r="N6" s="3">
        <v>20</v>
      </c>
      <c r="O6" s="3"/>
      <c r="P6" s="3">
        <v>1</v>
      </c>
      <c r="Q6" s="3">
        <v>5</v>
      </c>
      <c r="R6" s="3">
        <v>10</v>
      </c>
      <c r="S6" s="3">
        <v>20</v>
      </c>
    </row>
    <row r="7" spans="1:19" x14ac:dyDescent="0.2">
      <c r="C7" s="10" t="s">
        <v>6</v>
      </c>
      <c r="D7" s="2">
        <v>2.92E-2</v>
      </c>
      <c r="E7" s="2">
        <v>0.25890000000000002</v>
      </c>
      <c r="F7" s="2">
        <v>0.5897</v>
      </c>
      <c r="G7" s="2">
        <v>0.98750000000000004</v>
      </c>
      <c r="H7" s="2"/>
      <c r="I7" s="2">
        <v>-2.0000000000000001E-4</v>
      </c>
      <c r="J7" s="2"/>
      <c r="K7" s="2">
        <v>1.1900000000000001E-2</v>
      </c>
      <c r="L7" s="2">
        <v>0.18079999999999999</v>
      </c>
      <c r="M7" s="2">
        <v>0.47520000000000001</v>
      </c>
      <c r="N7" s="2">
        <v>0.97</v>
      </c>
      <c r="O7" s="2"/>
      <c r="P7" s="2">
        <v>1.6400000000000001E-2</v>
      </c>
      <c r="Q7" s="2">
        <v>0.26150000000000001</v>
      </c>
      <c r="R7" s="2">
        <v>0.63949999999999996</v>
      </c>
      <c r="S7" s="2">
        <v>1.1890000000000001</v>
      </c>
    </row>
    <row r="8" spans="1:19" x14ac:dyDescent="0.2">
      <c r="C8" s="10" t="s">
        <v>7</v>
      </c>
      <c r="D8" s="2">
        <v>2.6800000000000001E-2</v>
      </c>
      <c r="E8" s="2">
        <v>0.23830000000000001</v>
      </c>
      <c r="F8" s="2">
        <v>0.54300000000000004</v>
      </c>
      <c r="G8" s="2">
        <v>0.90820000000000001</v>
      </c>
      <c r="H8" s="2"/>
      <c r="I8" s="2">
        <v>-2.0000000000000001E-4</v>
      </c>
      <c r="J8" s="2"/>
      <c r="K8" s="2">
        <v>1.0800000000000001E-2</v>
      </c>
      <c r="L8" s="2">
        <v>0.16470000000000001</v>
      </c>
      <c r="M8" s="2">
        <v>0.43380000000000002</v>
      </c>
      <c r="N8" s="2">
        <v>0.88280000000000003</v>
      </c>
      <c r="O8" s="2"/>
      <c r="P8" s="2">
        <v>1.4800000000000001E-2</v>
      </c>
      <c r="Q8" s="2">
        <v>0.2374</v>
      </c>
      <c r="R8" s="2">
        <v>0.57899999999999996</v>
      </c>
      <c r="S8" s="2">
        <v>1.079</v>
      </c>
    </row>
    <row r="9" spans="1:19" x14ac:dyDescent="0.2">
      <c r="C9" s="10" t="s">
        <v>8</v>
      </c>
      <c r="D9" s="2">
        <v>2.75E-2</v>
      </c>
      <c r="E9" s="2">
        <v>0.24349999999999999</v>
      </c>
      <c r="F9" s="2">
        <v>0.55640000000000001</v>
      </c>
      <c r="G9" s="2">
        <v>0.93210000000000004</v>
      </c>
      <c r="H9" s="2"/>
      <c r="I9" s="2">
        <v>-2.0000000000000001E-4</v>
      </c>
      <c r="J9" s="2"/>
      <c r="K9" s="2">
        <v>1.11E-2</v>
      </c>
      <c r="L9" s="2">
        <v>0.17030000000000001</v>
      </c>
      <c r="M9" s="2">
        <v>0.44990000000000002</v>
      </c>
      <c r="N9" s="2">
        <v>0.91559999999999997</v>
      </c>
      <c r="O9" s="2"/>
      <c r="P9" s="2">
        <v>1.54E-2</v>
      </c>
      <c r="Q9" s="2">
        <v>0.2467</v>
      </c>
      <c r="R9" s="2">
        <v>0.60360000000000003</v>
      </c>
      <c r="S9" s="2">
        <v>1.125</v>
      </c>
    </row>
    <row r="10" spans="1:19" x14ac:dyDescent="0.2">
      <c r="C10" s="10" t="s">
        <v>9</v>
      </c>
      <c r="D10" s="2">
        <v>0.64949999999999997</v>
      </c>
      <c r="E10" s="2">
        <v>0.7026</v>
      </c>
      <c r="F10" s="2">
        <v>0.52629999999999999</v>
      </c>
      <c r="G10" s="2">
        <v>0.61209999999999998</v>
      </c>
      <c r="H10" s="2"/>
      <c r="I10" s="2">
        <v>0.32850000000000001</v>
      </c>
      <c r="J10" s="2"/>
      <c r="K10" s="2">
        <v>0.57420000000000004</v>
      </c>
      <c r="L10" s="2">
        <v>0.6421</v>
      </c>
      <c r="M10" s="2">
        <v>0.63880000000000003</v>
      </c>
      <c r="N10" s="2">
        <v>0.55940000000000001</v>
      </c>
      <c r="O10" s="2"/>
      <c r="P10" s="2">
        <v>0.59309999999999996</v>
      </c>
      <c r="Q10" s="2">
        <v>0.58930000000000005</v>
      </c>
      <c r="R10" s="2">
        <v>0.58320000000000005</v>
      </c>
      <c r="S10" s="2">
        <v>0.59740000000000004</v>
      </c>
    </row>
    <row r="11" spans="1:19" x14ac:dyDescent="0.2">
      <c r="C11" s="10" t="s">
        <v>10</v>
      </c>
      <c r="D11" s="2">
        <v>9.5600000000000004E-2</v>
      </c>
      <c r="E11" s="2">
        <v>9.1999999999999998E-2</v>
      </c>
      <c r="F11" s="2">
        <v>-0.25829999999999997</v>
      </c>
      <c r="G11" s="2">
        <v>-0.35220000000000001</v>
      </c>
      <c r="H11" s="2"/>
      <c r="I11" s="2">
        <v>-0.27089999999999997</v>
      </c>
      <c r="J11" s="2"/>
      <c r="K11" s="2">
        <v>-0.43709999999999999</v>
      </c>
      <c r="L11" s="2">
        <v>-0.45650000000000002</v>
      </c>
      <c r="M11" s="2">
        <v>-0.24970000000000001</v>
      </c>
      <c r="N11" s="2">
        <v>-0.29459999999999997</v>
      </c>
      <c r="O11" s="2"/>
      <c r="P11" s="2">
        <v>-0.33210000000000001</v>
      </c>
      <c r="Q11" s="2">
        <v>-0.42270000000000002</v>
      </c>
      <c r="R11" s="2">
        <v>-9.5000000000000001E-2</v>
      </c>
      <c r="S11" s="2">
        <v>-7.2700000000000001E-2</v>
      </c>
    </row>
    <row r="12" spans="1:19" x14ac:dyDescent="0.2">
      <c r="C12" s="10" t="s">
        <v>11</v>
      </c>
      <c r="D12" s="2">
        <v>0.84630000000000005</v>
      </c>
      <c r="E12" s="2">
        <v>0.86850000000000005</v>
      </c>
      <c r="F12" s="2">
        <v>0.69530000000000003</v>
      </c>
      <c r="G12" s="2">
        <v>0.72550000000000003</v>
      </c>
      <c r="H12" s="2"/>
      <c r="I12" s="2">
        <v>0.34139999999999998</v>
      </c>
      <c r="J12" s="2"/>
      <c r="K12" s="2">
        <v>0.74590000000000001</v>
      </c>
      <c r="L12" s="2">
        <v>0.75290000000000001</v>
      </c>
      <c r="M12" s="2">
        <v>0.75209999999999999</v>
      </c>
      <c r="N12" s="2">
        <v>0.71860000000000002</v>
      </c>
      <c r="O12" s="2"/>
      <c r="P12" s="2">
        <v>0.71819999999999995</v>
      </c>
      <c r="Q12" s="2">
        <v>0.71579999999999999</v>
      </c>
      <c r="R12" s="2">
        <v>0.7238</v>
      </c>
      <c r="S12" s="2">
        <v>0.71699999999999997</v>
      </c>
    </row>
    <row r="13" spans="1:19" x14ac:dyDescent="0.2">
      <c r="C13" s="10" t="s">
        <v>12</v>
      </c>
      <c r="D13" s="2">
        <v>0.61150000000000004</v>
      </c>
      <c r="E13" s="2">
        <v>0.63249999999999995</v>
      </c>
      <c r="F13" s="2">
        <v>0.51139999999999997</v>
      </c>
      <c r="G13" s="2">
        <v>0.5212</v>
      </c>
      <c r="H13" s="2"/>
      <c r="I13" s="2">
        <v>0.2412</v>
      </c>
      <c r="J13" s="2"/>
      <c r="K13" s="2">
        <v>0.55249999999999999</v>
      </c>
      <c r="L13" s="2">
        <v>0.54659999999999997</v>
      </c>
      <c r="M13" s="2">
        <v>0.5474</v>
      </c>
      <c r="N13" s="2">
        <v>0.51729999999999998</v>
      </c>
      <c r="O13" s="2"/>
      <c r="P13" s="2">
        <v>0.52200000000000002</v>
      </c>
      <c r="Q13" s="2">
        <v>0.52110000000000001</v>
      </c>
      <c r="R13" s="2">
        <v>0.53559999999999997</v>
      </c>
      <c r="S13" s="2">
        <v>0.51690000000000003</v>
      </c>
    </row>
    <row r="14" spans="1:19" x14ac:dyDescent="0.2">
      <c r="C14" s="6" t="s">
        <v>19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C15" s="10" t="s">
        <v>6</v>
      </c>
      <c r="D15" s="2">
        <v>2.92E-2</v>
      </c>
      <c r="E15" s="2">
        <v>0.25890000000000002</v>
      </c>
      <c r="F15" s="2">
        <v>0.5897</v>
      </c>
      <c r="G15" s="2">
        <v>0.98750000000000004</v>
      </c>
      <c r="H15" s="2"/>
      <c r="I15" s="2">
        <v>0</v>
      </c>
      <c r="J15" s="2"/>
      <c r="K15" s="2">
        <v>1.1900000000000001E-2</v>
      </c>
      <c r="L15" s="2">
        <v>0.18079999999999999</v>
      </c>
      <c r="M15" s="2">
        <v>0.47520000000000001</v>
      </c>
      <c r="N15" s="2">
        <v>0.97</v>
      </c>
      <c r="O15" s="2"/>
      <c r="P15" s="2">
        <v>1.6400000000000001E-2</v>
      </c>
      <c r="Q15" s="2">
        <v>0.26150000000000001</v>
      </c>
      <c r="R15" s="2">
        <v>0.63949999999999996</v>
      </c>
      <c r="S15" s="2">
        <v>1.1890000000000001</v>
      </c>
    </row>
    <row r="16" spans="1:19" x14ac:dyDescent="0.2">
      <c r="C16" s="10" t="s">
        <v>7</v>
      </c>
      <c r="D16" s="2">
        <v>2.6800000000000001E-2</v>
      </c>
      <c r="E16" s="2">
        <v>0.23830000000000001</v>
      </c>
      <c r="F16" s="2">
        <v>0.54300000000000004</v>
      </c>
      <c r="G16" s="2">
        <v>0.90820000000000001</v>
      </c>
      <c r="H16" s="2"/>
      <c r="I16" s="2">
        <v>0</v>
      </c>
      <c r="J16" s="2"/>
      <c r="K16" s="2">
        <v>1.0800000000000001E-2</v>
      </c>
      <c r="L16" s="2">
        <v>0.16470000000000001</v>
      </c>
      <c r="M16" s="2">
        <v>0.43380000000000002</v>
      </c>
      <c r="N16" s="2">
        <v>0.88280000000000003</v>
      </c>
      <c r="O16" s="2"/>
      <c r="P16" s="2">
        <v>1.4800000000000001E-2</v>
      </c>
      <c r="Q16" s="2">
        <v>0.2374</v>
      </c>
      <c r="R16" s="2">
        <v>0.57899999999999996</v>
      </c>
      <c r="S16" s="2">
        <v>1.079</v>
      </c>
    </row>
    <row r="17" spans="3:19" x14ac:dyDescent="0.2">
      <c r="C17" s="10" t="s">
        <v>8</v>
      </c>
      <c r="D17" s="2">
        <v>2.75E-2</v>
      </c>
      <c r="E17" s="2">
        <v>0.24349999999999999</v>
      </c>
      <c r="F17" s="2">
        <v>0.55640000000000001</v>
      </c>
      <c r="G17" s="2">
        <v>0.93210000000000004</v>
      </c>
      <c r="H17" s="2"/>
      <c r="I17" s="2">
        <v>0</v>
      </c>
      <c r="J17" s="2"/>
      <c r="K17" s="2">
        <v>1.11E-2</v>
      </c>
      <c r="L17" s="2">
        <v>0.17030000000000001</v>
      </c>
      <c r="M17" s="2">
        <v>0.44990000000000002</v>
      </c>
      <c r="N17" s="2">
        <v>0.91559999999999997</v>
      </c>
      <c r="O17" s="2"/>
      <c r="P17" s="2">
        <v>1.54E-2</v>
      </c>
      <c r="Q17" s="2">
        <v>0.2467</v>
      </c>
      <c r="R17" s="2">
        <v>0.60360000000000003</v>
      </c>
      <c r="S17" s="2">
        <v>1.125</v>
      </c>
    </row>
    <row r="18" spans="3:19" x14ac:dyDescent="0.2">
      <c r="C18" s="10" t="s">
        <v>9</v>
      </c>
      <c r="D18" s="2">
        <v>0.64949999999999997</v>
      </c>
      <c r="E18" s="2">
        <v>0.7026</v>
      </c>
      <c r="F18" s="2">
        <v>0.52629999999999999</v>
      </c>
      <c r="G18" s="2">
        <v>0.61209999999999998</v>
      </c>
      <c r="H18" s="2"/>
      <c r="I18" s="2">
        <v>0.32850000000000001</v>
      </c>
      <c r="J18" s="2"/>
      <c r="K18" s="2">
        <v>0.57420000000000004</v>
      </c>
      <c r="L18" s="2">
        <v>0.6421</v>
      </c>
      <c r="M18" s="2">
        <v>0.63880000000000003</v>
      </c>
      <c r="N18" s="2">
        <v>0.55940000000000001</v>
      </c>
      <c r="O18" s="2"/>
      <c r="P18" s="2">
        <v>0.59309999999999996</v>
      </c>
      <c r="Q18" s="2">
        <v>0.58930000000000005</v>
      </c>
      <c r="R18" s="2">
        <v>0.58320000000000005</v>
      </c>
      <c r="S18" s="2">
        <v>0.59740000000000004</v>
      </c>
    </row>
    <row r="19" spans="3:19" x14ac:dyDescent="0.2">
      <c r="C19" s="10" t="s">
        <v>10</v>
      </c>
      <c r="D19" s="2">
        <v>9.5600000000000004E-2</v>
      </c>
      <c r="E19" s="2">
        <v>9.1999999999999998E-2</v>
      </c>
      <c r="F19" s="2">
        <v>0</v>
      </c>
      <c r="G19" s="2">
        <v>0</v>
      </c>
      <c r="H19" s="2"/>
      <c r="I19" s="2">
        <v>0</v>
      </c>
      <c r="J19" s="2"/>
      <c r="K19" s="2">
        <v>0</v>
      </c>
      <c r="L19" s="2">
        <v>0</v>
      </c>
      <c r="M19" s="2">
        <v>0</v>
      </c>
      <c r="N19" s="2">
        <v>0</v>
      </c>
      <c r="O19" s="2"/>
      <c r="P19" s="2">
        <v>0</v>
      </c>
      <c r="Q19" s="2">
        <v>0</v>
      </c>
      <c r="R19" s="2">
        <v>0</v>
      </c>
      <c r="S19" s="2">
        <v>0</v>
      </c>
    </row>
    <row r="20" spans="3:19" x14ac:dyDescent="0.2">
      <c r="C20" s="10" t="s">
        <v>11</v>
      </c>
      <c r="D20" s="2">
        <v>0.84630000000000005</v>
      </c>
      <c r="E20" s="2">
        <v>0.86850000000000005</v>
      </c>
      <c r="F20" s="2">
        <v>0.69530000000000003</v>
      </c>
      <c r="G20" s="2">
        <v>0.72550000000000003</v>
      </c>
      <c r="H20" s="2"/>
      <c r="I20" s="2">
        <v>0.34139999999999998</v>
      </c>
      <c r="J20" s="2"/>
      <c r="K20" s="2">
        <v>0.74590000000000001</v>
      </c>
      <c r="L20" s="2">
        <v>0.75290000000000001</v>
      </c>
      <c r="M20" s="2">
        <v>0.75209999999999999</v>
      </c>
      <c r="N20" s="2">
        <v>0.71860000000000002</v>
      </c>
      <c r="O20" s="2"/>
      <c r="P20" s="2">
        <v>0.71819999999999995</v>
      </c>
      <c r="Q20" s="2">
        <v>0.71579999999999999</v>
      </c>
      <c r="R20" s="2">
        <v>0.7238</v>
      </c>
      <c r="S20" s="2">
        <v>0.71699999999999997</v>
      </c>
    </row>
    <row r="21" spans="3:19" x14ac:dyDescent="0.2">
      <c r="C21" s="10" t="s">
        <v>12</v>
      </c>
      <c r="D21" s="2">
        <v>0.61150000000000004</v>
      </c>
      <c r="E21" s="2">
        <v>0.63249999999999995</v>
      </c>
      <c r="F21" s="2">
        <v>0.51139999999999997</v>
      </c>
      <c r="G21" s="2">
        <v>0.5212</v>
      </c>
      <c r="H21" s="2"/>
      <c r="I21" s="2">
        <v>0.2412</v>
      </c>
      <c r="J21" s="2"/>
      <c r="K21" s="2">
        <v>0.55249999999999999</v>
      </c>
      <c r="L21" s="2">
        <v>0.54659999999999997</v>
      </c>
      <c r="M21" s="2">
        <v>0.5474</v>
      </c>
      <c r="N21" s="2">
        <v>0.51729999999999998</v>
      </c>
      <c r="O21" s="2"/>
      <c r="P21" s="2">
        <v>0.52200000000000002</v>
      </c>
      <c r="Q21" s="2">
        <v>0.52110000000000001</v>
      </c>
      <c r="R21" s="2">
        <v>0.53559999999999997</v>
      </c>
      <c r="S21" s="2">
        <v>0.51690000000000003</v>
      </c>
    </row>
    <row r="22" spans="3:19" x14ac:dyDescent="0.2">
      <c r="C22" s="6" t="s">
        <v>13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3:19" x14ac:dyDescent="0.2">
      <c r="C23" s="10" t="s">
        <v>6</v>
      </c>
      <c r="D23" s="2">
        <v>0.32119999999999999</v>
      </c>
      <c r="E23" s="2">
        <v>2.8479000000000001</v>
      </c>
      <c r="F23" s="2">
        <v>6.4866999999999999</v>
      </c>
      <c r="G23" s="2">
        <v>10.862500000000001</v>
      </c>
      <c r="H23" s="2"/>
      <c r="I23" s="2">
        <v>0</v>
      </c>
      <c r="J23" s="2"/>
      <c r="K23" s="2">
        <v>0.13090000000000002</v>
      </c>
      <c r="L23" s="2">
        <v>1.9887999999999999</v>
      </c>
      <c r="M23" s="2">
        <v>5.2271999999999998</v>
      </c>
      <c r="N23" s="2">
        <v>10.67</v>
      </c>
      <c r="O23" s="2"/>
      <c r="P23" s="2">
        <v>0.1804</v>
      </c>
      <c r="Q23" s="2">
        <v>2.8765000000000001</v>
      </c>
      <c r="R23" s="2">
        <v>7.0344999999999995</v>
      </c>
      <c r="S23" s="2">
        <v>13.079000000000001</v>
      </c>
    </row>
    <row r="24" spans="3:19" x14ac:dyDescent="0.2">
      <c r="C24" s="10" t="s">
        <v>7</v>
      </c>
      <c r="D24" s="2">
        <v>0.29480000000000001</v>
      </c>
      <c r="E24" s="2">
        <v>2.6213000000000002</v>
      </c>
      <c r="F24" s="2">
        <v>5.9730000000000008</v>
      </c>
      <c r="G24" s="2">
        <v>9.9901999999999997</v>
      </c>
      <c r="H24" s="2"/>
      <c r="I24" s="2">
        <v>0</v>
      </c>
      <c r="J24" s="2"/>
      <c r="K24" s="2">
        <v>0.1188</v>
      </c>
      <c r="L24" s="2">
        <v>1.8117000000000001</v>
      </c>
      <c r="M24" s="2">
        <v>4.7717999999999998</v>
      </c>
      <c r="N24" s="2">
        <v>9.7108000000000008</v>
      </c>
      <c r="O24" s="2"/>
      <c r="P24" s="2">
        <v>0.1628</v>
      </c>
      <c r="Q24" s="2">
        <v>2.6114000000000002</v>
      </c>
      <c r="R24" s="2">
        <v>6.3689999999999998</v>
      </c>
      <c r="S24" s="2">
        <v>11.869</v>
      </c>
    </row>
    <row r="25" spans="3:19" x14ac:dyDescent="0.2">
      <c r="C25" s="10" t="s">
        <v>8</v>
      </c>
      <c r="D25" s="2">
        <v>0.30249999999999999</v>
      </c>
      <c r="E25" s="2">
        <v>2.6785000000000001</v>
      </c>
      <c r="F25" s="2">
        <v>6.1204000000000001</v>
      </c>
      <c r="G25" s="2">
        <v>10.2531</v>
      </c>
      <c r="H25" s="2"/>
      <c r="I25" s="2">
        <v>0</v>
      </c>
      <c r="J25" s="2"/>
      <c r="K25" s="2">
        <v>0.1221</v>
      </c>
      <c r="L25" s="2">
        <v>1.8733</v>
      </c>
      <c r="M25" s="2">
        <v>4.9489000000000001</v>
      </c>
      <c r="N25" s="2">
        <v>10.0716</v>
      </c>
      <c r="O25" s="2"/>
      <c r="P25" s="2">
        <v>0.1694</v>
      </c>
      <c r="Q25" s="2">
        <v>2.7137000000000002</v>
      </c>
      <c r="R25" s="2">
        <v>6.6396000000000006</v>
      </c>
      <c r="S25" s="2">
        <v>12.375</v>
      </c>
    </row>
    <row r="26" spans="3:19" x14ac:dyDescent="0.2">
      <c r="C26" s="10" t="s">
        <v>9</v>
      </c>
      <c r="D26" s="2">
        <v>7.1444999999999999</v>
      </c>
      <c r="E26" s="2">
        <v>7.7286000000000001</v>
      </c>
      <c r="F26" s="2">
        <v>5.7892999999999999</v>
      </c>
      <c r="G26" s="2">
        <v>6.7330999999999994</v>
      </c>
      <c r="H26" s="2"/>
      <c r="I26" s="2">
        <v>3.6135000000000002</v>
      </c>
      <c r="J26" s="2"/>
      <c r="K26" s="2">
        <v>6.3162000000000003</v>
      </c>
      <c r="L26" s="2">
        <v>7.0631000000000004</v>
      </c>
      <c r="M26" s="2">
        <v>7.0268000000000006</v>
      </c>
      <c r="N26" s="2">
        <v>6.1534000000000004</v>
      </c>
      <c r="O26" s="2"/>
      <c r="P26" s="2">
        <v>6.5240999999999998</v>
      </c>
      <c r="Q26" s="2">
        <v>6.4823000000000004</v>
      </c>
      <c r="R26" s="2">
        <v>6.4152000000000005</v>
      </c>
      <c r="S26" s="2">
        <v>6.5714000000000006</v>
      </c>
    </row>
    <row r="27" spans="3:19" x14ac:dyDescent="0.2">
      <c r="C27" s="10" t="s">
        <v>10</v>
      </c>
      <c r="D27" s="2">
        <v>1.0516000000000001</v>
      </c>
      <c r="E27" s="2">
        <v>1.012</v>
      </c>
      <c r="F27" s="2">
        <v>0</v>
      </c>
      <c r="G27" s="2">
        <v>0</v>
      </c>
      <c r="H27" s="2"/>
      <c r="I27" s="2">
        <v>0</v>
      </c>
      <c r="J27" s="2"/>
      <c r="K27" s="2">
        <v>0</v>
      </c>
      <c r="L27" s="2">
        <v>0</v>
      </c>
      <c r="M27" s="2">
        <v>0</v>
      </c>
      <c r="N27" s="2">
        <v>0</v>
      </c>
      <c r="O27" s="2"/>
      <c r="P27" s="2">
        <v>0</v>
      </c>
      <c r="Q27" s="2">
        <v>0</v>
      </c>
      <c r="R27" s="2">
        <v>0</v>
      </c>
      <c r="S27" s="2">
        <v>0</v>
      </c>
    </row>
    <row r="28" spans="3:19" x14ac:dyDescent="0.2">
      <c r="C28" s="10" t="s">
        <v>11</v>
      </c>
      <c r="D28" s="2">
        <v>9.3093000000000004</v>
      </c>
      <c r="E28" s="2">
        <v>9.5534999999999997</v>
      </c>
      <c r="F28" s="2">
        <v>7.6483000000000008</v>
      </c>
      <c r="G28" s="2">
        <v>7.9805000000000001</v>
      </c>
      <c r="H28" s="2"/>
      <c r="I28" s="2">
        <v>3.7553999999999998</v>
      </c>
      <c r="J28" s="2"/>
      <c r="K28" s="2">
        <v>8.2049000000000003</v>
      </c>
      <c r="L28" s="2">
        <v>8.2819000000000003</v>
      </c>
      <c r="M28" s="2">
        <v>8.2730999999999995</v>
      </c>
      <c r="N28" s="2">
        <v>7.9046000000000003</v>
      </c>
      <c r="O28" s="2"/>
      <c r="P28" s="2">
        <v>7.9001999999999999</v>
      </c>
      <c r="Q28" s="2">
        <v>7.8738000000000001</v>
      </c>
      <c r="R28" s="2">
        <v>7.9618000000000002</v>
      </c>
      <c r="S28" s="2">
        <v>7.8869999999999996</v>
      </c>
    </row>
    <row r="29" spans="3:19" x14ac:dyDescent="0.2">
      <c r="C29" s="10" t="s">
        <v>12</v>
      </c>
      <c r="D29" s="2">
        <v>6.7265000000000006</v>
      </c>
      <c r="E29" s="2">
        <v>6.9574999999999996</v>
      </c>
      <c r="F29" s="2">
        <v>5.6254</v>
      </c>
      <c r="G29" s="2">
        <v>5.7332000000000001</v>
      </c>
      <c r="H29" s="2"/>
      <c r="I29" s="2">
        <v>2.6532</v>
      </c>
      <c r="J29" s="2"/>
      <c r="K29" s="2">
        <v>6.0774999999999997</v>
      </c>
      <c r="L29" s="2">
        <v>6.0125999999999999</v>
      </c>
      <c r="M29" s="2">
        <v>6.0213999999999999</v>
      </c>
      <c r="N29" s="2">
        <v>5.6902999999999997</v>
      </c>
      <c r="O29" s="2"/>
      <c r="P29" s="2">
        <v>5.742</v>
      </c>
      <c r="Q29" s="2">
        <v>5.7321</v>
      </c>
      <c r="R29" s="2">
        <v>5.8915999999999995</v>
      </c>
      <c r="S29" s="2">
        <v>5.6859000000000002</v>
      </c>
    </row>
    <row r="30" spans="3:19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3:19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3:19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x14ac:dyDescent="0.2">
      <c r="A33" s="1">
        <v>2</v>
      </c>
      <c r="C33" s="2"/>
      <c r="D33" s="3"/>
      <c r="E33" s="3"/>
      <c r="F33" s="3"/>
      <c r="G33" s="3"/>
      <c r="H33" s="3"/>
      <c r="I33" s="8">
        <v>1.56E-5</v>
      </c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C34" s="2"/>
      <c r="D34" s="3" t="s">
        <v>14</v>
      </c>
      <c r="E34" s="3"/>
      <c r="F34" s="3"/>
      <c r="G34" s="3"/>
      <c r="H34" s="3"/>
      <c r="I34" s="3" t="s">
        <v>2</v>
      </c>
      <c r="J34" s="3"/>
      <c r="K34" s="3" t="s">
        <v>1</v>
      </c>
      <c r="L34" s="3"/>
      <c r="M34" s="3"/>
      <c r="N34" s="3"/>
      <c r="O34" s="3"/>
      <c r="P34" s="3" t="s">
        <v>2</v>
      </c>
      <c r="Q34" s="3"/>
      <c r="R34" s="3"/>
      <c r="S34" s="3"/>
    </row>
    <row r="35" spans="1:19" x14ac:dyDescent="0.2">
      <c r="C35" s="2"/>
      <c r="D35" s="3" t="s">
        <v>3</v>
      </c>
      <c r="E35" s="3"/>
      <c r="F35" s="3"/>
      <c r="G35" s="3"/>
      <c r="H35" s="3"/>
      <c r="I35" s="3" t="s">
        <v>3</v>
      </c>
      <c r="J35" s="3"/>
      <c r="K35" s="3" t="s">
        <v>4</v>
      </c>
      <c r="L35" s="3"/>
      <c r="M35" s="3"/>
      <c r="N35" s="3"/>
      <c r="O35" s="3"/>
      <c r="P35" s="3" t="s">
        <v>4</v>
      </c>
      <c r="Q35" s="3"/>
      <c r="R35" s="3"/>
      <c r="S35" s="3"/>
    </row>
    <row r="36" spans="1:19" x14ac:dyDescent="0.2">
      <c r="C36" s="3" t="s">
        <v>5</v>
      </c>
      <c r="D36" s="3">
        <v>1</v>
      </c>
      <c r="E36" s="3">
        <v>5</v>
      </c>
      <c r="F36" s="3">
        <v>10</v>
      </c>
      <c r="G36" s="3">
        <v>20</v>
      </c>
      <c r="H36" s="3"/>
      <c r="I36" s="3"/>
      <c r="J36" s="3"/>
      <c r="K36" s="3">
        <v>1</v>
      </c>
      <c r="L36" s="3">
        <v>5</v>
      </c>
      <c r="M36" s="3">
        <v>10</v>
      </c>
      <c r="N36" s="3">
        <v>20</v>
      </c>
      <c r="O36" s="3"/>
      <c r="P36" s="3">
        <v>1</v>
      </c>
      <c r="Q36" s="3">
        <v>5</v>
      </c>
      <c r="R36" s="3">
        <v>10</v>
      </c>
      <c r="S36" s="3">
        <v>20</v>
      </c>
    </row>
    <row r="37" spans="1:19" x14ac:dyDescent="0.2">
      <c r="C37" s="10" t="s">
        <v>6</v>
      </c>
      <c r="D37" s="2">
        <v>2.0400000000000001E-2</v>
      </c>
      <c r="E37" s="2">
        <v>0.2969</v>
      </c>
      <c r="F37" s="2">
        <v>0.28560000000000002</v>
      </c>
      <c r="G37" s="2">
        <v>1.202</v>
      </c>
      <c r="H37" s="2"/>
      <c r="I37" s="2">
        <v>1E-4</v>
      </c>
      <c r="J37" s="2"/>
      <c r="K37" s="2">
        <v>8.5000000000000006E-3</v>
      </c>
      <c r="L37" s="2">
        <v>0.1709</v>
      </c>
      <c r="M37" s="2">
        <v>0.40489999999999998</v>
      </c>
      <c r="N37" s="2">
        <v>1.091</v>
      </c>
      <c r="O37" s="2"/>
      <c r="P37" s="2">
        <v>7.7999999999999996E-3</v>
      </c>
      <c r="Q37" s="2">
        <v>0.18079999999999999</v>
      </c>
      <c r="R37" s="2">
        <v>0.50880000000000003</v>
      </c>
      <c r="S37" s="2">
        <v>1.08</v>
      </c>
    </row>
    <row r="38" spans="1:19" x14ac:dyDescent="0.2">
      <c r="C38" s="10" t="s">
        <v>7</v>
      </c>
      <c r="D38" s="2">
        <v>1.89E-2</v>
      </c>
      <c r="E38" s="2">
        <v>0.2767</v>
      </c>
      <c r="F38" s="2">
        <v>0.26529999999999998</v>
      </c>
      <c r="G38" s="2">
        <v>1.1200000000000001</v>
      </c>
      <c r="H38" s="2"/>
      <c r="I38" s="2">
        <v>0</v>
      </c>
      <c r="J38" s="2"/>
      <c r="K38" s="2">
        <v>7.9000000000000008E-3</v>
      </c>
      <c r="L38" s="2">
        <v>0.15970000000000001</v>
      </c>
      <c r="M38" s="2">
        <v>0.37680000000000002</v>
      </c>
      <c r="N38" s="2">
        <v>1.0189999999999999</v>
      </c>
      <c r="O38" s="2"/>
      <c r="P38" s="2">
        <v>7.1999999999999998E-3</v>
      </c>
      <c r="Q38" s="2">
        <v>0.16850000000000001</v>
      </c>
      <c r="R38" s="2">
        <v>0.47639999999999999</v>
      </c>
      <c r="S38" s="2">
        <v>1.012</v>
      </c>
    </row>
    <row r="39" spans="1:19" x14ac:dyDescent="0.2">
      <c r="C39" s="10" t="s">
        <v>8</v>
      </c>
      <c r="D39" s="2">
        <v>1.9300000000000001E-2</v>
      </c>
      <c r="E39" s="2">
        <v>0.28299999999999997</v>
      </c>
      <c r="F39" s="2">
        <v>0.2717</v>
      </c>
      <c r="G39" s="2">
        <v>1.1459999999999999</v>
      </c>
      <c r="H39" s="2"/>
      <c r="I39" s="2">
        <v>2.9999999999999997E-4</v>
      </c>
      <c r="J39" s="2"/>
      <c r="K39" s="2">
        <v>8.0000000000000002E-3</v>
      </c>
      <c r="L39" s="2">
        <v>0.16339999999999999</v>
      </c>
      <c r="M39" s="2">
        <v>0.38579999999999998</v>
      </c>
      <c r="N39" s="2">
        <v>1.044</v>
      </c>
      <c r="O39" s="2"/>
      <c r="P39" s="2">
        <v>7.4000000000000003E-3</v>
      </c>
      <c r="Q39" s="2">
        <v>0.17249999999999999</v>
      </c>
      <c r="R39" s="2">
        <v>0.48749999999999999</v>
      </c>
      <c r="S39" s="2">
        <v>1.036</v>
      </c>
    </row>
    <row r="40" spans="1:19" x14ac:dyDescent="0.2">
      <c r="C40" s="10" t="s">
        <v>9</v>
      </c>
      <c r="D40" s="2">
        <v>0.57979999999999998</v>
      </c>
      <c r="E40" s="2">
        <v>0.57379999999999998</v>
      </c>
      <c r="F40" s="2">
        <v>0.2777</v>
      </c>
      <c r="G40" s="2">
        <v>0.53890000000000005</v>
      </c>
      <c r="H40" s="2"/>
      <c r="I40" s="2">
        <v>0.84219999999999995</v>
      </c>
      <c r="J40" s="2"/>
      <c r="K40" s="2">
        <v>0.58179999999999998</v>
      </c>
      <c r="L40" s="2">
        <v>0.5827</v>
      </c>
      <c r="M40" s="2">
        <v>0.55079999999999996</v>
      </c>
      <c r="N40" s="2">
        <v>0.57340000000000002</v>
      </c>
      <c r="O40" s="2"/>
      <c r="P40" s="2">
        <v>0.55720000000000003</v>
      </c>
      <c r="Q40" s="2">
        <v>0.57730000000000004</v>
      </c>
      <c r="R40" s="2">
        <v>0.59119999999999995</v>
      </c>
      <c r="S40" s="2">
        <v>0.53990000000000005</v>
      </c>
    </row>
    <row r="41" spans="1:19" x14ac:dyDescent="0.2">
      <c r="C41" s="10" t="s">
        <v>10</v>
      </c>
      <c r="D41" s="2">
        <v>0.66669999999999996</v>
      </c>
      <c r="E41" s="2">
        <v>0.59750000000000003</v>
      </c>
      <c r="F41" s="2">
        <v>0.30080000000000001</v>
      </c>
      <c r="G41" s="2">
        <v>0.73219999999999996</v>
      </c>
      <c r="H41" s="2"/>
      <c r="I41" s="2">
        <v>0.89170000000000005</v>
      </c>
      <c r="J41" s="2"/>
      <c r="K41" s="2">
        <v>0.74160000000000004</v>
      </c>
      <c r="L41" s="2">
        <v>0.64880000000000004</v>
      </c>
      <c r="M41" s="2">
        <v>0.51139999999999997</v>
      </c>
      <c r="N41" s="2">
        <v>0.72799999999999998</v>
      </c>
      <c r="O41" s="2"/>
      <c r="P41" s="2">
        <v>0.66269999999999996</v>
      </c>
      <c r="Q41" s="2">
        <v>0.61839999999999995</v>
      </c>
      <c r="R41" s="2">
        <v>0.68049999999999999</v>
      </c>
      <c r="S41" s="2">
        <v>0.70489999999999997</v>
      </c>
    </row>
    <row r="42" spans="1:19" x14ac:dyDescent="0.2">
      <c r="C42" s="10" t="s">
        <v>11</v>
      </c>
      <c r="D42" s="2">
        <v>0.82279999999999998</v>
      </c>
      <c r="E42" s="2">
        <v>0.79010000000000002</v>
      </c>
      <c r="F42" s="2">
        <v>0.39910000000000001</v>
      </c>
      <c r="G42" s="2">
        <v>0.79190000000000005</v>
      </c>
      <c r="H42" s="2"/>
      <c r="I42" s="2">
        <v>1.1970000000000001</v>
      </c>
      <c r="J42" s="2"/>
      <c r="K42" s="2">
        <v>0.82799999999999996</v>
      </c>
      <c r="L42" s="2">
        <v>0.80589999999999995</v>
      </c>
      <c r="M42" s="2">
        <v>0.77290000000000003</v>
      </c>
      <c r="N42" s="2">
        <v>0.8498</v>
      </c>
      <c r="O42" s="2"/>
      <c r="P42" s="2">
        <v>0.84830000000000005</v>
      </c>
      <c r="Q42" s="2">
        <v>0.80859999999999999</v>
      </c>
      <c r="R42" s="2">
        <v>0.83779999999999999</v>
      </c>
      <c r="S42" s="2">
        <v>0.78359999999999996</v>
      </c>
    </row>
    <row r="43" spans="1:19" x14ac:dyDescent="0.2">
      <c r="C43" s="10" t="s">
        <v>12</v>
      </c>
      <c r="D43" s="2">
        <v>0.54900000000000004</v>
      </c>
      <c r="E43" s="2">
        <v>0.53600000000000003</v>
      </c>
      <c r="F43" s="2">
        <v>0.25380000000000003</v>
      </c>
      <c r="G43" s="2">
        <v>0.54679999999999995</v>
      </c>
      <c r="H43" s="2"/>
      <c r="I43" s="2">
        <v>0.83020000000000005</v>
      </c>
      <c r="J43" s="2"/>
      <c r="K43" s="2">
        <v>0.55900000000000005</v>
      </c>
      <c r="L43" s="2">
        <v>0.54159999999999997</v>
      </c>
      <c r="M43" s="2">
        <v>0.5323</v>
      </c>
      <c r="N43" s="2">
        <v>0.57809999999999995</v>
      </c>
      <c r="O43" s="2"/>
      <c r="P43" s="2">
        <v>0.5655</v>
      </c>
      <c r="Q43" s="2">
        <v>0.55130000000000001</v>
      </c>
      <c r="R43" s="2">
        <v>0.56230000000000002</v>
      </c>
      <c r="S43" s="2">
        <v>0.53100000000000003</v>
      </c>
    </row>
    <row r="44" spans="1:19" x14ac:dyDescent="0.2">
      <c r="C44" s="6" t="s">
        <v>19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C45" s="10" t="s">
        <v>6</v>
      </c>
      <c r="D45" s="2">
        <v>2.0400000000000001E-2</v>
      </c>
      <c r="E45" s="2">
        <v>0.2969</v>
      </c>
      <c r="F45" s="2">
        <v>0.28560000000000002</v>
      </c>
      <c r="G45" s="2">
        <v>1.202</v>
      </c>
      <c r="H45" s="2"/>
      <c r="I45" s="2">
        <v>1E-4</v>
      </c>
      <c r="J45" s="2"/>
      <c r="K45" s="2">
        <v>8.5000000000000006E-3</v>
      </c>
      <c r="L45" s="2">
        <v>0.1709</v>
      </c>
      <c r="M45" s="2">
        <v>0.40489999999999998</v>
      </c>
      <c r="N45" s="2">
        <v>1.091</v>
      </c>
      <c r="O45" s="2"/>
      <c r="P45" s="2">
        <v>7.7999999999999996E-3</v>
      </c>
      <c r="Q45" s="2">
        <v>0.18079999999999999</v>
      </c>
      <c r="R45" s="2">
        <v>0.50880000000000003</v>
      </c>
      <c r="S45" s="2">
        <v>1.08</v>
      </c>
    </row>
    <row r="46" spans="1:19" x14ac:dyDescent="0.2">
      <c r="C46" s="10" t="s">
        <v>7</v>
      </c>
      <c r="D46" s="2">
        <v>1.89E-2</v>
      </c>
      <c r="E46" s="2">
        <v>0.2767</v>
      </c>
      <c r="F46" s="2">
        <v>0.26529999999999998</v>
      </c>
      <c r="G46" s="2">
        <v>1.1200000000000001</v>
      </c>
      <c r="H46" s="2"/>
      <c r="I46" s="2">
        <v>0</v>
      </c>
      <c r="J46" s="2"/>
      <c r="K46" s="2">
        <v>7.9000000000000008E-3</v>
      </c>
      <c r="L46" s="2">
        <v>0.15970000000000001</v>
      </c>
      <c r="M46" s="2">
        <v>0.37680000000000002</v>
      </c>
      <c r="N46" s="2">
        <v>1.0189999999999999</v>
      </c>
      <c r="O46" s="2"/>
      <c r="P46" s="2">
        <v>7.1999999999999998E-3</v>
      </c>
      <c r="Q46" s="2">
        <v>0.16850000000000001</v>
      </c>
      <c r="R46" s="2">
        <v>0.47639999999999999</v>
      </c>
      <c r="S46" s="2">
        <v>1.012</v>
      </c>
    </row>
    <row r="47" spans="1:19" x14ac:dyDescent="0.2">
      <c r="C47" s="10" t="s">
        <v>8</v>
      </c>
      <c r="D47" s="2">
        <v>1.9300000000000001E-2</v>
      </c>
      <c r="E47" s="2">
        <v>0.28299999999999997</v>
      </c>
      <c r="F47" s="2">
        <v>0.2717</v>
      </c>
      <c r="G47" s="2">
        <v>1.1459999999999999</v>
      </c>
      <c r="H47" s="2"/>
      <c r="I47" s="2">
        <v>2.9999999999999997E-4</v>
      </c>
      <c r="J47" s="2"/>
      <c r="K47" s="2">
        <v>8.0000000000000002E-3</v>
      </c>
      <c r="L47" s="2">
        <v>0.16339999999999999</v>
      </c>
      <c r="M47" s="2">
        <v>0.38579999999999998</v>
      </c>
      <c r="N47" s="2">
        <v>1.044</v>
      </c>
      <c r="O47" s="2"/>
      <c r="P47" s="2">
        <v>7.4000000000000003E-3</v>
      </c>
      <c r="Q47" s="2">
        <v>0.17249999999999999</v>
      </c>
      <c r="R47" s="2">
        <v>0.48749999999999999</v>
      </c>
      <c r="S47" s="2">
        <v>1.036</v>
      </c>
    </row>
    <row r="48" spans="1:19" x14ac:dyDescent="0.2">
      <c r="C48" s="10" t="s">
        <v>9</v>
      </c>
      <c r="D48" s="2">
        <v>0.57979999999999998</v>
      </c>
      <c r="E48" s="2">
        <v>0.57379999999999998</v>
      </c>
      <c r="F48" s="2">
        <v>0.2777</v>
      </c>
      <c r="G48" s="2">
        <v>0.53890000000000005</v>
      </c>
      <c r="H48" s="2"/>
      <c r="I48" s="2">
        <v>0.84219999999999995</v>
      </c>
      <c r="J48" s="2"/>
      <c r="K48" s="2">
        <v>0.58179999999999998</v>
      </c>
      <c r="L48" s="2">
        <v>0.5827</v>
      </c>
      <c r="M48" s="2">
        <v>0.55079999999999996</v>
      </c>
      <c r="N48" s="2">
        <v>0.57340000000000002</v>
      </c>
      <c r="O48" s="2"/>
      <c r="P48" s="2">
        <v>0.55720000000000003</v>
      </c>
      <c r="Q48" s="2">
        <v>0.57730000000000004</v>
      </c>
      <c r="R48" s="2">
        <v>0.59119999999999995</v>
      </c>
      <c r="S48" s="2">
        <v>0.53990000000000005</v>
      </c>
    </row>
    <row r="49" spans="1:19" x14ac:dyDescent="0.2">
      <c r="C49" s="10" t="s">
        <v>10</v>
      </c>
      <c r="D49" s="2">
        <v>0.66669999999999996</v>
      </c>
      <c r="E49" s="2">
        <v>0.59750000000000003</v>
      </c>
      <c r="F49" s="2">
        <v>0.30080000000000001</v>
      </c>
      <c r="G49" s="2">
        <v>0.73219999999999996</v>
      </c>
      <c r="H49" s="2"/>
      <c r="I49" s="2">
        <v>0.89170000000000005</v>
      </c>
      <c r="J49" s="2"/>
      <c r="K49" s="2">
        <v>0.74160000000000004</v>
      </c>
      <c r="L49" s="2">
        <v>0.64880000000000004</v>
      </c>
      <c r="M49" s="2">
        <v>0.51139999999999997</v>
      </c>
      <c r="N49" s="2">
        <v>0.72799999999999998</v>
      </c>
      <c r="O49" s="2"/>
      <c r="P49" s="2">
        <v>0.66269999999999996</v>
      </c>
      <c r="Q49" s="2">
        <v>0.61839999999999995</v>
      </c>
      <c r="R49" s="2">
        <v>0.68049999999999999</v>
      </c>
      <c r="S49" s="2">
        <v>0.70489999999999997</v>
      </c>
    </row>
    <row r="50" spans="1:19" x14ac:dyDescent="0.2">
      <c r="C50" s="10" t="s">
        <v>11</v>
      </c>
      <c r="D50" s="2">
        <v>0.82279999999999998</v>
      </c>
      <c r="E50" s="2">
        <v>0.79010000000000002</v>
      </c>
      <c r="F50" s="2">
        <v>0.39910000000000001</v>
      </c>
      <c r="G50" s="2">
        <v>0.79190000000000005</v>
      </c>
      <c r="H50" s="2"/>
      <c r="I50" s="2">
        <v>1.1970000000000001</v>
      </c>
      <c r="J50" s="2"/>
      <c r="K50" s="2">
        <v>0.82799999999999996</v>
      </c>
      <c r="L50" s="2">
        <v>0.80589999999999995</v>
      </c>
      <c r="M50" s="2">
        <v>0.77290000000000003</v>
      </c>
      <c r="N50" s="2">
        <v>0.8498</v>
      </c>
      <c r="O50" s="2"/>
      <c r="P50" s="2">
        <v>0.84830000000000005</v>
      </c>
      <c r="Q50" s="2">
        <v>0.80859999999999999</v>
      </c>
      <c r="R50" s="2">
        <v>0.83779999999999999</v>
      </c>
      <c r="S50" s="2">
        <v>0.78359999999999996</v>
      </c>
    </row>
    <row r="51" spans="1:19" x14ac:dyDescent="0.2">
      <c r="C51" s="10" t="s">
        <v>12</v>
      </c>
      <c r="D51" s="2">
        <v>0.54900000000000004</v>
      </c>
      <c r="E51" s="2">
        <v>0.53600000000000003</v>
      </c>
      <c r="F51" s="2">
        <v>0.25380000000000003</v>
      </c>
      <c r="G51" s="2">
        <v>0.54679999999999995</v>
      </c>
      <c r="H51" s="2"/>
      <c r="I51" s="2">
        <v>0.83020000000000005</v>
      </c>
      <c r="J51" s="2"/>
      <c r="K51" s="2">
        <v>0.55900000000000005</v>
      </c>
      <c r="L51" s="2">
        <v>0.54159999999999997</v>
      </c>
      <c r="M51" s="2">
        <v>0.5323</v>
      </c>
      <c r="N51" s="2">
        <v>0.57809999999999995</v>
      </c>
      <c r="O51" s="2"/>
      <c r="P51" s="2">
        <v>0.5655</v>
      </c>
      <c r="Q51" s="2">
        <v>0.55130000000000001</v>
      </c>
      <c r="R51" s="2">
        <v>0.56230000000000002</v>
      </c>
      <c r="S51" s="2">
        <v>0.53100000000000003</v>
      </c>
    </row>
    <row r="52" spans="1:19" x14ac:dyDescent="0.2">
      <c r="C52" s="3" t="s">
        <v>13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C53" s="10" t="s">
        <v>6</v>
      </c>
      <c r="D53" s="2">
        <v>0.22440000000000002</v>
      </c>
      <c r="E53" s="2">
        <v>3.2658999999999998</v>
      </c>
      <c r="F53" s="2">
        <v>3.1416000000000004</v>
      </c>
      <c r="G53" s="2">
        <v>13.222</v>
      </c>
      <c r="H53" s="2"/>
      <c r="I53" s="2">
        <v>1.1000000000000001E-3</v>
      </c>
      <c r="J53" s="2"/>
      <c r="K53" s="2">
        <v>9.35E-2</v>
      </c>
      <c r="L53" s="2">
        <v>1.8798999999999999</v>
      </c>
      <c r="M53" s="2">
        <v>4.4539</v>
      </c>
      <c r="N53" s="2">
        <v>12.000999999999999</v>
      </c>
      <c r="O53" s="2"/>
      <c r="P53" s="2">
        <v>8.5800000000000001E-2</v>
      </c>
      <c r="Q53" s="2">
        <v>1.9887999999999999</v>
      </c>
      <c r="R53" s="2">
        <v>5.5968</v>
      </c>
      <c r="S53" s="2">
        <v>11.88</v>
      </c>
    </row>
    <row r="54" spans="1:19" x14ac:dyDescent="0.2">
      <c r="C54" s="10" t="s">
        <v>7</v>
      </c>
      <c r="D54" s="2">
        <v>0.2079</v>
      </c>
      <c r="E54" s="2">
        <v>3.0436999999999999</v>
      </c>
      <c r="F54" s="2">
        <v>2.9182999999999999</v>
      </c>
      <c r="G54" s="2">
        <v>12.32</v>
      </c>
      <c r="H54" s="2"/>
      <c r="I54" s="2">
        <v>0</v>
      </c>
      <c r="J54" s="2"/>
      <c r="K54" s="2">
        <v>8.6900000000000005E-2</v>
      </c>
      <c r="L54" s="2">
        <v>1.7567000000000002</v>
      </c>
      <c r="M54" s="2">
        <v>4.1448</v>
      </c>
      <c r="N54" s="2">
        <v>11.209</v>
      </c>
      <c r="O54" s="2"/>
      <c r="P54" s="2">
        <v>7.9199999999999993E-2</v>
      </c>
      <c r="Q54" s="2">
        <v>1.8535000000000001</v>
      </c>
      <c r="R54" s="2">
        <v>5.2404000000000002</v>
      </c>
      <c r="S54" s="2">
        <v>11.132</v>
      </c>
    </row>
    <row r="55" spans="1:19" x14ac:dyDescent="0.2">
      <c r="C55" s="10" t="s">
        <v>8</v>
      </c>
      <c r="D55" s="2">
        <v>0.21230000000000002</v>
      </c>
      <c r="E55" s="2">
        <v>3.1129999999999995</v>
      </c>
      <c r="F55" s="2">
        <v>2.9887000000000001</v>
      </c>
      <c r="G55" s="2">
        <v>12.605999999999998</v>
      </c>
      <c r="H55" s="2"/>
      <c r="I55" s="2">
        <v>3.2999999999999995E-3</v>
      </c>
      <c r="J55" s="2"/>
      <c r="K55" s="2">
        <v>8.7999999999999995E-2</v>
      </c>
      <c r="L55" s="2">
        <v>1.7973999999999999</v>
      </c>
      <c r="M55" s="2">
        <v>4.2437999999999994</v>
      </c>
      <c r="N55" s="2">
        <v>11.484</v>
      </c>
      <c r="O55" s="2"/>
      <c r="P55" s="2">
        <v>8.14E-2</v>
      </c>
      <c r="Q55" s="2">
        <v>1.8975</v>
      </c>
      <c r="R55" s="2">
        <v>5.3624999999999998</v>
      </c>
      <c r="S55" s="2">
        <v>11.396000000000001</v>
      </c>
    </row>
    <row r="56" spans="1:19" x14ac:dyDescent="0.2">
      <c r="C56" s="10" t="s">
        <v>9</v>
      </c>
      <c r="D56" s="2">
        <v>6.3777999999999997</v>
      </c>
      <c r="E56" s="2">
        <v>6.3117999999999999</v>
      </c>
      <c r="F56" s="2">
        <v>3.0547</v>
      </c>
      <c r="G56" s="2">
        <v>5.9279000000000002</v>
      </c>
      <c r="H56" s="2"/>
      <c r="I56" s="2">
        <v>9.2641999999999989</v>
      </c>
      <c r="J56" s="2"/>
      <c r="K56" s="2">
        <v>6.3997999999999999</v>
      </c>
      <c r="L56" s="2">
        <v>6.4097</v>
      </c>
      <c r="M56" s="2">
        <v>6.0587999999999997</v>
      </c>
      <c r="N56" s="2">
        <v>6.3074000000000003</v>
      </c>
      <c r="O56" s="2"/>
      <c r="P56" s="2">
        <v>6.1292</v>
      </c>
      <c r="Q56" s="2">
        <v>6.3503000000000007</v>
      </c>
      <c r="R56" s="2">
        <v>6.5031999999999996</v>
      </c>
      <c r="S56" s="2">
        <v>5.9389000000000003</v>
      </c>
    </row>
    <row r="57" spans="1:19" x14ac:dyDescent="0.2">
      <c r="C57" s="10" t="s">
        <v>10</v>
      </c>
      <c r="D57" s="2">
        <v>7.3336999999999994</v>
      </c>
      <c r="E57" s="2">
        <v>6.5725000000000007</v>
      </c>
      <c r="F57" s="2">
        <v>3.3088000000000002</v>
      </c>
      <c r="G57" s="2">
        <v>8.0541999999999998</v>
      </c>
      <c r="H57" s="2"/>
      <c r="I57" s="2">
        <v>9.8087</v>
      </c>
      <c r="J57" s="2"/>
      <c r="K57" s="2">
        <v>8.1576000000000004</v>
      </c>
      <c r="L57" s="2">
        <v>7.1368000000000009</v>
      </c>
      <c r="M57" s="2">
        <v>5.6254</v>
      </c>
      <c r="N57" s="2">
        <v>8.0079999999999991</v>
      </c>
      <c r="O57" s="2"/>
      <c r="P57" s="2">
        <v>7.2896999999999998</v>
      </c>
      <c r="Q57" s="2">
        <v>6.8023999999999996</v>
      </c>
      <c r="R57" s="2">
        <v>7.4855</v>
      </c>
      <c r="S57" s="2">
        <v>7.7538999999999998</v>
      </c>
    </row>
    <row r="58" spans="1:19" x14ac:dyDescent="0.2">
      <c r="C58" s="10" t="s">
        <v>11</v>
      </c>
      <c r="D58" s="2">
        <v>9.0507999999999988</v>
      </c>
      <c r="E58" s="2">
        <v>8.6911000000000005</v>
      </c>
      <c r="F58" s="2">
        <v>4.3901000000000003</v>
      </c>
      <c r="G58" s="2">
        <v>8.7109000000000005</v>
      </c>
      <c r="H58" s="2"/>
      <c r="I58" s="2">
        <v>13.167000000000002</v>
      </c>
      <c r="J58" s="2"/>
      <c r="K58" s="2">
        <v>9.1079999999999988</v>
      </c>
      <c r="L58" s="2">
        <v>8.8648999999999987</v>
      </c>
      <c r="M58" s="2">
        <v>8.5019000000000009</v>
      </c>
      <c r="N58" s="2">
        <v>9.3477999999999994</v>
      </c>
      <c r="O58" s="2"/>
      <c r="P58" s="2">
        <v>9.3313000000000006</v>
      </c>
      <c r="Q58" s="2">
        <v>8.8946000000000005</v>
      </c>
      <c r="R58" s="2">
        <v>9.2157999999999998</v>
      </c>
      <c r="S58" s="2">
        <v>8.6196000000000002</v>
      </c>
    </row>
    <row r="59" spans="1:19" x14ac:dyDescent="0.2">
      <c r="C59" s="10" t="s">
        <v>12</v>
      </c>
      <c r="D59" s="2">
        <v>6.0390000000000006</v>
      </c>
      <c r="E59" s="2">
        <v>5.8960000000000008</v>
      </c>
      <c r="F59" s="2">
        <v>2.7918000000000003</v>
      </c>
      <c r="G59" s="2">
        <v>6.0147999999999993</v>
      </c>
      <c r="H59" s="2"/>
      <c r="I59" s="2">
        <v>9.132200000000001</v>
      </c>
      <c r="J59" s="2"/>
      <c r="K59" s="2">
        <v>6.1490000000000009</v>
      </c>
      <c r="L59" s="2">
        <v>5.9575999999999993</v>
      </c>
      <c r="M59" s="2">
        <v>5.8552999999999997</v>
      </c>
      <c r="N59" s="2">
        <v>6.3590999999999998</v>
      </c>
      <c r="O59" s="2"/>
      <c r="P59" s="2">
        <v>6.2205000000000004</v>
      </c>
      <c r="Q59" s="2">
        <v>6.0643000000000002</v>
      </c>
      <c r="R59" s="2">
        <v>6.1852999999999998</v>
      </c>
      <c r="S59" s="2">
        <v>5.8410000000000002</v>
      </c>
    </row>
    <row r="60" spans="1:19" x14ac:dyDescent="0.2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">
      <c r="A61" s="1">
        <v>3</v>
      </c>
      <c r="C61" s="3"/>
      <c r="D61" s="3"/>
      <c r="E61" s="3"/>
      <c r="F61" s="3"/>
      <c r="G61" s="3"/>
      <c r="H61" s="3"/>
      <c r="I61" s="8">
        <v>6.2500000000000001E-5</v>
      </c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">
      <c r="C62" s="3"/>
      <c r="D62" s="3" t="s">
        <v>14</v>
      </c>
      <c r="E62" s="3"/>
      <c r="F62" s="3"/>
      <c r="G62" s="3"/>
      <c r="H62" s="3"/>
      <c r="I62" s="3" t="s">
        <v>2</v>
      </c>
      <c r="J62" s="3"/>
      <c r="K62" s="3" t="s">
        <v>1</v>
      </c>
      <c r="L62" s="3"/>
      <c r="M62" s="3"/>
      <c r="N62" s="3"/>
      <c r="O62" s="3"/>
      <c r="P62" s="3" t="s">
        <v>2</v>
      </c>
      <c r="Q62" s="3"/>
      <c r="R62" s="3"/>
      <c r="S62" s="3"/>
    </row>
    <row r="63" spans="1:19" x14ac:dyDescent="0.2">
      <c r="C63" s="3"/>
      <c r="D63" s="3" t="s">
        <v>3</v>
      </c>
      <c r="E63" s="3"/>
      <c r="F63" s="3"/>
      <c r="G63" s="3"/>
      <c r="H63" s="3"/>
      <c r="I63" s="3" t="s">
        <v>3</v>
      </c>
      <c r="J63" s="3"/>
      <c r="K63" s="3" t="s">
        <v>4</v>
      </c>
      <c r="L63" s="3"/>
      <c r="M63" s="3"/>
      <c r="N63" s="3"/>
      <c r="O63" s="3"/>
      <c r="P63" s="3" t="s">
        <v>4</v>
      </c>
      <c r="Q63" s="3"/>
      <c r="R63" s="3"/>
      <c r="S63" s="3"/>
    </row>
    <row r="64" spans="1:19" x14ac:dyDescent="0.2">
      <c r="C64" s="3"/>
      <c r="D64" s="3">
        <v>1</v>
      </c>
      <c r="E64" s="3">
        <v>5</v>
      </c>
      <c r="F64" s="3">
        <v>10</v>
      </c>
      <c r="G64" s="3">
        <v>20</v>
      </c>
      <c r="H64" s="3"/>
      <c r="I64" s="3"/>
      <c r="J64" s="3"/>
      <c r="K64" s="3">
        <v>1</v>
      </c>
      <c r="L64" s="3">
        <v>5</v>
      </c>
      <c r="M64" s="3">
        <v>10</v>
      </c>
      <c r="N64" s="3">
        <v>20</v>
      </c>
      <c r="O64" s="3"/>
      <c r="P64" s="3">
        <v>1</v>
      </c>
      <c r="Q64" s="3">
        <v>5</v>
      </c>
      <c r="R64" s="3">
        <v>10</v>
      </c>
      <c r="S64" s="3">
        <v>20</v>
      </c>
    </row>
    <row r="65" spans="3:19" x14ac:dyDescent="0.2">
      <c r="C65" s="10" t="s">
        <v>6</v>
      </c>
      <c r="D65" s="2">
        <v>2.1399999999999999E-2</v>
      </c>
      <c r="E65" s="2">
        <v>0.27389999999999998</v>
      </c>
      <c r="F65" s="2">
        <v>0.60340000000000005</v>
      </c>
      <c r="G65" s="2">
        <v>1.19</v>
      </c>
      <c r="H65" s="2"/>
      <c r="I65" s="2">
        <v>1E-4</v>
      </c>
      <c r="J65" s="2"/>
      <c r="K65" s="2">
        <v>8.0999999999999996E-3</v>
      </c>
      <c r="L65" s="2">
        <v>0.18060000000000001</v>
      </c>
      <c r="M65" s="2">
        <v>0.373</v>
      </c>
      <c r="N65" s="2">
        <v>0.90669999999999995</v>
      </c>
      <c r="O65" s="2"/>
      <c r="P65" s="2">
        <v>8.3000000000000001E-3</v>
      </c>
      <c r="Q65" s="2">
        <v>0.2107</v>
      </c>
      <c r="R65" s="2">
        <v>0.43890000000000001</v>
      </c>
      <c r="S65" s="2">
        <v>0.93779999999999997</v>
      </c>
    </row>
    <row r="66" spans="3:19" x14ac:dyDescent="0.2">
      <c r="C66" s="10" t="s">
        <v>7</v>
      </c>
      <c r="D66" s="2">
        <v>2.01E-2</v>
      </c>
      <c r="E66" s="2">
        <v>0.2571</v>
      </c>
      <c r="F66" s="2">
        <v>0.56579999999999997</v>
      </c>
      <c r="G66" s="2">
        <v>1.1180000000000001</v>
      </c>
      <c r="H66" s="2"/>
      <c r="I66" s="2">
        <v>1E-4</v>
      </c>
      <c r="J66" s="2"/>
      <c r="K66" s="2">
        <v>7.4999999999999997E-3</v>
      </c>
      <c r="L66" s="2">
        <v>0.16930000000000001</v>
      </c>
      <c r="M66" s="2">
        <v>0.3498</v>
      </c>
      <c r="N66" s="2">
        <v>0.84919999999999995</v>
      </c>
      <c r="O66" s="2"/>
      <c r="P66" s="2">
        <v>7.7000000000000002E-3</v>
      </c>
      <c r="Q66" s="2">
        <v>0.1973</v>
      </c>
      <c r="R66" s="2">
        <v>0.41120000000000001</v>
      </c>
      <c r="S66" s="2">
        <v>0.87980000000000003</v>
      </c>
    </row>
    <row r="67" spans="3:19" x14ac:dyDescent="0.2">
      <c r="C67" s="10" t="s">
        <v>8</v>
      </c>
      <c r="D67" s="2">
        <v>2.06E-2</v>
      </c>
      <c r="E67" s="2">
        <v>0.26429999999999998</v>
      </c>
      <c r="F67" s="2">
        <v>0.58179999999999998</v>
      </c>
      <c r="G67" s="2">
        <v>1.149</v>
      </c>
      <c r="H67" s="2"/>
      <c r="I67" s="2">
        <v>0</v>
      </c>
      <c r="J67" s="2"/>
      <c r="K67" s="2">
        <v>7.7999999999999996E-3</v>
      </c>
      <c r="L67" s="2">
        <v>0.1739</v>
      </c>
      <c r="M67" s="2">
        <v>0.35949999999999999</v>
      </c>
      <c r="N67" s="2">
        <v>0.87409999999999999</v>
      </c>
      <c r="O67" s="2"/>
      <c r="P67" s="2">
        <v>8.0000000000000002E-3</v>
      </c>
      <c r="Q67" s="2">
        <v>0.2024</v>
      </c>
      <c r="R67" s="2">
        <v>0.42209999999999998</v>
      </c>
      <c r="S67" s="2">
        <v>0.90300000000000002</v>
      </c>
    </row>
    <row r="68" spans="3:19" x14ac:dyDescent="0.2">
      <c r="C68" s="10" t="s">
        <v>9</v>
      </c>
      <c r="D68" s="2">
        <v>0.53539999999999999</v>
      </c>
      <c r="E68" s="2">
        <v>0.49299999999999999</v>
      </c>
      <c r="F68" s="2">
        <v>0.50380000000000003</v>
      </c>
      <c r="G68" s="2">
        <v>0.46039999999999998</v>
      </c>
      <c r="H68" s="2"/>
      <c r="I68" s="2">
        <v>1.6220000000000001</v>
      </c>
      <c r="J68" s="2"/>
      <c r="K68" s="2">
        <v>0.61950000000000005</v>
      </c>
      <c r="L68" s="2">
        <v>0.58730000000000004</v>
      </c>
      <c r="M68" s="2">
        <v>0.55579999999999996</v>
      </c>
      <c r="N68" s="2">
        <v>0.58620000000000005</v>
      </c>
      <c r="O68" s="2"/>
      <c r="P68" s="2">
        <v>0.63880000000000003</v>
      </c>
      <c r="Q68" s="2">
        <v>0.62080000000000002</v>
      </c>
      <c r="R68" s="2">
        <v>0.56489999999999996</v>
      </c>
      <c r="S68" s="2">
        <v>0.61160000000000003</v>
      </c>
    </row>
    <row r="69" spans="3:19" x14ac:dyDescent="0.2">
      <c r="C69" s="10" t="s">
        <v>10</v>
      </c>
      <c r="D69" s="2">
        <v>0.64590000000000003</v>
      </c>
      <c r="E69" s="2">
        <v>0.71009999999999995</v>
      </c>
      <c r="F69" s="2">
        <v>0.74739999999999995</v>
      </c>
      <c r="G69" s="2">
        <v>0.73819999999999997</v>
      </c>
      <c r="H69" s="2"/>
      <c r="I69" s="2">
        <v>1.6439999999999999</v>
      </c>
      <c r="J69" s="2"/>
      <c r="K69" s="2">
        <v>0.77059999999999995</v>
      </c>
      <c r="L69" s="2">
        <v>0.72499999999999998</v>
      </c>
      <c r="M69" s="2">
        <v>0.70430000000000004</v>
      </c>
      <c r="N69" s="2">
        <v>0.81210000000000004</v>
      </c>
      <c r="O69" s="2"/>
      <c r="P69" s="2">
        <v>0.63790000000000002</v>
      </c>
      <c r="Q69" s="2">
        <v>0.80349999999999999</v>
      </c>
      <c r="R69" s="2">
        <v>0.76470000000000005</v>
      </c>
      <c r="S69" s="2">
        <v>0.65500000000000003</v>
      </c>
    </row>
    <row r="70" spans="3:19" x14ac:dyDescent="0.2">
      <c r="C70" s="10" t="s">
        <v>11</v>
      </c>
      <c r="D70" s="2">
        <v>0.76400000000000001</v>
      </c>
      <c r="E70" s="2">
        <v>0.75209999999999999</v>
      </c>
      <c r="F70" s="2">
        <v>0.76090000000000002</v>
      </c>
      <c r="G70" s="2">
        <v>0.76019999999999999</v>
      </c>
      <c r="H70" s="2"/>
      <c r="I70" s="2">
        <v>2.1389999999999998</v>
      </c>
      <c r="J70" s="2"/>
      <c r="K70" s="2">
        <v>0.86009999999999998</v>
      </c>
      <c r="L70" s="2">
        <v>0.88109999999999999</v>
      </c>
      <c r="M70" s="2">
        <v>0.86429999999999996</v>
      </c>
      <c r="N70" s="2">
        <v>0.86499999999999999</v>
      </c>
      <c r="O70" s="2"/>
      <c r="P70" s="2">
        <v>0.86070000000000002</v>
      </c>
      <c r="Q70" s="2">
        <v>0.86950000000000005</v>
      </c>
      <c r="R70" s="2">
        <v>0.86609999999999998</v>
      </c>
      <c r="S70" s="2">
        <v>0.87080000000000002</v>
      </c>
    </row>
    <row r="71" spans="3:19" x14ac:dyDescent="0.2">
      <c r="C71" s="10" t="s">
        <v>12</v>
      </c>
      <c r="D71" s="2">
        <v>0.51590000000000003</v>
      </c>
      <c r="E71" s="2">
        <v>0.50239999999999996</v>
      </c>
      <c r="F71" s="2">
        <v>0.51490000000000002</v>
      </c>
      <c r="G71" s="2">
        <v>0.50319999999999998</v>
      </c>
      <c r="H71" s="2"/>
      <c r="I71" s="2">
        <v>1.4950000000000001</v>
      </c>
      <c r="J71" s="2"/>
      <c r="K71" s="2">
        <v>0.58440000000000003</v>
      </c>
      <c r="L71" s="2">
        <v>0.59009999999999996</v>
      </c>
      <c r="M71" s="2">
        <v>0.59140000000000004</v>
      </c>
      <c r="N71" s="2">
        <v>0.5907</v>
      </c>
      <c r="O71" s="2"/>
      <c r="P71" s="2">
        <v>0.58699999999999997</v>
      </c>
      <c r="Q71" s="2">
        <v>0.59150000000000003</v>
      </c>
      <c r="R71" s="2">
        <v>0.58289999999999997</v>
      </c>
      <c r="S71" s="2">
        <v>0.59040000000000004</v>
      </c>
    </row>
    <row r="72" spans="3:19" x14ac:dyDescent="0.2">
      <c r="C72" s="6" t="s">
        <v>19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3:19" x14ac:dyDescent="0.2">
      <c r="C73" s="10" t="s">
        <v>6</v>
      </c>
      <c r="D73" s="2">
        <v>2.1399999999999999E-2</v>
      </c>
      <c r="E73" s="2">
        <v>0.27389999999999998</v>
      </c>
      <c r="F73" s="2">
        <v>0.60340000000000005</v>
      </c>
      <c r="G73" s="2">
        <v>1.19</v>
      </c>
      <c r="H73" s="2"/>
      <c r="I73" s="2">
        <v>1E-4</v>
      </c>
      <c r="J73" s="2"/>
      <c r="K73" s="2">
        <v>8.0999999999999996E-3</v>
      </c>
      <c r="L73" s="2">
        <v>0.18060000000000001</v>
      </c>
      <c r="M73" s="2">
        <v>0.373</v>
      </c>
      <c r="N73" s="2">
        <v>0.90669999999999995</v>
      </c>
      <c r="O73" s="2"/>
      <c r="P73" s="2">
        <v>8.3000000000000001E-3</v>
      </c>
      <c r="Q73" s="2">
        <v>0.2107</v>
      </c>
      <c r="R73" s="2">
        <v>0.43890000000000001</v>
      </c>
      <c r="S73" s="2">
        <v>0.93779999999999997</v>
      </c>
    </row>
    <row r="74" spans="3:19" x14ac:dyDescent="0.2">
      <c r="C74" s="10" t="s">
        <v>7</v>
      </c>
      <c r="D74" s="2">
        <v>2.01E-2</v>
      </c>
      <c r="E74" s="2">
        <v>0.2571</v>
      </c>
      <c r="F74" s="2">
        <v>0.56579999999999997</v>
      </c>
      <c r="G74" s="2">
        <v>1.1180000000000001</v>
      </c>
      <c r="H74" s="2"/>
      <c r="I74" s="2">
        <v>1E-4</v>
      </c>
      <c r="J74" s="2"/>
      <c r="K74" s="2">
        <v>7.4999999999999997E-3</v>
      </c>
      <c r="L74" s="2">
        <v>0.16930000000000001</v>
      </c>
      <c r="M74" s="2">
        <v>0.3498</v>
      </c>
      <c r="N74" s="2">
        <v>0.84919999999999995</v>
      </c>
      <c r="O74" s="2"/>
      <c r="P74" s="2">
        <v>7.7000000000000002E-3</v>
      </c>
      <c r="Q74" s="2">
        <v>0.1973</v>
      </c>
      <c r="R74" s="2">
        <v>0.41120000000000001</v>
      </c>
      <c r="S74" s="2">
        <v>0.87980000000000003</v>
      </c>
    </row>
    <row r="75" spans="3:19" x14ac:dyDescent="0.2">
      <c r="C75" s="10" t="s">
        <v>8</v>
      </c>
      <c r="D75" s="2">
        <v>2.06E-2</v>
      </c>
      <c r="E75" s="2">
        <v>0.26429999999999998</v>
      </c>
      <c r="F75" s="2">
        <v>0.58179999999999998</v>
      </c>
      <c r="G75" s="2">
        <v>1.149</v>
      </c>
      <c r="H75" s="2"/>
      <c r="I75" s="2">
        <v>0</v>
      </c>
      <c r="J75" s="2"/>
      <c r="K75" s="2">
        <v>7.7999999999999996E-3</v>
      </c>
      <c r="L75" s="2">
        <v>0.1739</v>
      </c>
      <c r="M75" s="2">
        <v>0.35949999999999999</v>
      </c>
      <c r="N75" s="2">
        <v>0.87409999999999999</v>
      </c>
      <c r="O75" s="2"/>
      <c r="P75" s="2">
        <v>8.0000000000000002E-3</v>
      </c>
      <c r="Q75" s="2">
        <v>0.2024</v>
      </c>
      <c r="R75" s="2">
        <v>0.42209999999999998</v>
      </c>
      <c r="S75" s="2">
        <v>0.90300000000000002</v>
      </c>
    </row>
    <row r="76" spans="3:19" x14ac:dyDescent="0.2">
      <c r="C76" s="10" t="s">
        <v>9</v>
      </c>
      <c r="D76" s="2">
        <v>0.53539999999999999</v>
      </c>
      <c r="E76" s="2">
        <v>0.49299999999999999</v>
      </c>
      <c r="F76" s="2">
        <v>0.50380000000000003</v>
      </c>
      <c r="G76" s="2">
        <v>0.46039999999999998</v>
      </c>
      <c r="H76" s="2"/>
      <c r="I76" s="2">
        <v>1.6220000000000001</v>
      </c>
      <c r="J76" s="2"/>
      <c r="K76" s="2">
        <v>0.61950000000000005</v>
      </c>
      <c r="L76" s="2">
        <v>0.58730000000000004</v>
      </c>
      <c r="M76" s="2">
        <v>0.55579999999999996</v>
      </c>
      <c r="N76" s="2">
        <v>0.58620000000000005</v>
      </c>
      <c r="O76" s="2"/>
      <c r="P76" s="2">
        <v>0.63880000000000003</v>
      </c>
      <c r="Q76" s="2">
        <v>0.62080000000000002</v>
      </c>
      <c r="R76" s="2">
        <v>0.56489999999999996</v>
      </c>
      <c r="S76" s="2">
        <v>0.61160000000000003</v>
      </c>
    </row>
    <row r="77" spans="3:19" x14ac:dyDescent="0.2">
      <c r="C77" s="10" t="s">
        <v>10</v>
      </c>
      <c r="D77" s="2">
        <v>0.64590000000000003</v>
      </c>
      <c r="E77" s="2">
        <v>0.71009999999999995</v>
      </c>
      <c r="F77" s="2">
        <v>0.74739999999999995</v>
      </c>
      <c r="G77" s="2">
        <v>0.73819999999999997</v>
      </c>
      <c r="H77" s="2"/>
      <c r="I77" s="2">
        <v>1.6439999999999999</v>
      </c>
      <c r="J77" s="2"/>
      <c r="K77" s="2">
        <v>0.77059999999999995</v>
      </c>
      <c r="L77" s="2">
        <v>0.72499999999999998</v>
      </c>
      <c r="M77" s="2">
        <v>0.70430000000000004</v>
      </c>
      <c r="N77" s="2">
        <v>0.81210000000000004</v>
      </c>
      <c r="O77" s="2"/>
      <c r="P77" s="2">
        <v>0.63790000000000002</v>
      </c>
      <c r="Q77" s="2">
        <v>0.80349999999999999</v>
      </c>
      <c r="R77" s="2">
        <v>0.76470000000000005</v>
      </c>
      <c r="S77" s="2">
        <v>0.65500000000000003</v>
      </c>
    </row>
    <row r="78" spans="3:19" x14ac:dyDescent="0.2">
      <c r="C78" s="10" t="s">
        <v>11</v>
      </c>
      <c r="D78" s="2">
        <v>0.76400000000000001</v>
      </c>
      <c r="E78" s="2">
        <v>0.75209999999999999</v>
      </c>
      <c r="F78" s="2">
        <v>0.76090000000000002</v>
      </c>
      <c r="G78" s="2">
        <v>0.76019999999999999</v>
      </c>
      <c r="H78" s="2"/>
      <c r="I78" s="2">
        <v>2.1389999999999998</v>
      </c>
      <c r="J78" s="2"/>
      <c r="K78" s="2">
        <v>0.86009999999999998</v>
      </c>
      <c r="L78" s="2">
        <v>0.88109999999999999</v>
      </c>
      <c r="M78" s="2">
        <v>0.86429999999999996</v>
      </c>
      <c r="N78" s="2">
        <v>0.86499999999999999</v>
      </c>
      <c r="O78" s="2"/>
      <c r="P78" s="2">
        <v>0.86070000000000002</v>
      </c>
      <c r="Q78" s="2">
        <v>0.86950000000000005</v>
      </c>
      <c r="R78" s="2">
        <v>0.86609999999999998</v>
      </c>
      <c r="S78" s="2">
        <v>0.87080000000000002</v>
      </c>
    </row>
    <row r="79" spans="3:19" x14ac:dyDescent="0.2">
      <c r="C79" s="10" t="s">
        <v>12</v>
      </c>
      <c r="D79" s="2">
        <v>0.51590000000000003</v>
      </c>
      <c r="E79" s="2">
        <v>0.50239999999999996</v>
      </c>
      <c r="F79" s="2">
        <v>0.51490000000000002</v>
      </c>
      <c r="G79" s="2">
        <v>0.50319999999999998</v>
      </c>
      <c r="H79" s="2"/>
      <c r="I79" s="2">
        <v>1.4950000000000001</v>
      </c>
      <c r="J79" s="2"/>
      <c r="K79" s="2">
        <v>0.58440000000000003</v>
      </c>
      <c r="L79" s="2">
        <v>0.59009999999999996</v>
      </c>
      <c r="M79" s="2">
        <v>0.59140000000000004</v>
      </c>
      <c r="N79" s="2">
        <v>0.5907</v>
      </c>
      <c r="O79" s="2"/>
      <c r="P79" s="2">
        <v>0.58699999999999997</v>
      </c>
      <c r="Q79" s="2">
        <v>0.59150000000000003</v>
      </c>
      <c r="R79" s="2">
        <v>0.58289999999999997</v>
      </c>
      <c r="S79" s="2">
        <v>0.59040000000000004</v>
      </c>
    </row>
    <row r="80" spans="3:19" x14ac:dyDescent="0.2">
      <c r="C80" s="6" t="s">
        <v>13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C81" s="10" t="s">
        <v>6</v>
      </c>
      <c r="D81" s="2">
        <v>0.2354</v>
      </c>
      <c r="E81" s="2">
        <v>3.0128999999999997</v>
      </c>
      <c r="F81" s="2">
        <v>6.6374000000000004</v>
      </c>
      <c r="G81" s="2">
        <v>13.09</v>
      </c>
      <c r="H81" s="2"/>
      <c r="I81" s="2">
        <v>1.1000000000000001E-3</v>
      </c>
      <c r="J81" s="2"/>
      <c r="K81" s="2">
        <v>8.9099999999999999E-2</v>
      </c>
      <c r="L81" s="2">
        <v>1.9866000000000001</v>
      </c>
      <c r="M81" s="2">
        <v>4.1029999999999998</v>
      </c>
      <c r="N81" s="2">
        <v>9.9736999999999991</v>
      </c>
      <c r="O81" s="2"/>
      <c r="P81" s="2">
        <v>9.1300000000000006E-2</v>
      </c>
      <c r="Q81" s="2">
        <v>2.3176999999999999</v>
      </c>
      <c r="R81" s="2">
        <v>4.8279000000000005</v>
      </c>
      <c r="S81" s="2">
        <v>10.315799999999999</v>
      </c>
    </row>
    <row r="82" spans="1:19" x14ac:dyDescent="0.2">
      <c r="C82" s="10" t="s">
        <v>7</v>
      </c>
      <c r="D82" s="2">
        <v>0.22109999999999999</v>
      </c>
      <c r="E82" s="2">
        <v>2.8281000000000001</v>
      </c>
      <c r="F82" s="2">
        <v>6.2237999999999998</v>
      </c>
      <c r="G82" s="2">
        <v>12.298000000000002</v>
      </c>
      <c r="H82" s="2"/>
      <c r="I82" s="2">
        <v>1.1000000000000001E-3</v>
      </c>
      <c r="J82" s="2"/>
      <c r="K82" s="2">
        <v>8.249999999999999E-2</v>
      </c>
      <c r="L82" s="2">
        <v>1.8623000000000001</v>
      </c>
      <c r="M82" s="2">
        <v>3.8477999999999999</v>
      </c>
      <c r="N82" s="2">
        <v>9.3411999999999988</v>
      </c>
      <c r="O82" s="2"/>
      <c r="P82" s="2">
        <v>8.4699999999999998E-2</v>
      </c>
      <c r="Q82" s="2">
        <v>2.1703000000000001</v>
      </c>
      <c r="R82" s="2">
        <v>4.5232000000000001</v>
      </c>
      <c r="S82" s="2">
        <v>9.6777999999999995</v>
      </c>
    </row>
    <row r="83" spans="1:19" x14ac:dyDescent="0.2">
      <c r="C83" s="10" t="s">
        <v>8</v>
      </c>
      <c r="D83" s="2">
        <v>0.2266</v>
      </c>
      <c r="E83" s="2">
        <v>2.9072999999999998</v>
      </c>
      <c r="F83" s="2">
        <v>6.3997999999999999</v>
      </c>
      <c r="G83" s="2">
        <v>12.638999999999999</v>
      </c>
      <c r="H83" s="2"/>
      <c r="I83" s="2">
        <v>0</v>
      </c>
      <c r="J83" s="2"/>
      <c r="K83" s="2">
        <v>8.5800000000000001E-2</v>
      </c>
      <c r="L83" s="2">
        <v>1.9129</v>
      </c>
      <c r="M83" s="2">
        <v>3.9544999999999999</v>
      </c>
      <c r="N83" s="2">
        <v>9.6151</v>
      </c>
      <c r="O83" s="2"/>
      <c r="P83" s="2">
        <v>8.7999999999999995E-2</v>
      </c>
      <c r="Q83" s="2">
        <v>2.2263999999999999</v>
      </c>
      <c r="R83" s="2">
        <v>4.6430999999999996</v>
      </c>
      <c r="S83" s="2">
        <v>9.9329999999999998</v>
      </c>
    </row>
    <row r="84" spans="1:19" x14ac:dyDescent="0.2">
      <c r="C84" s="10" t="s">
        <v>9</v>
      </c>
      <c r="D84" s="2">
        <v>5.8894000000000002</v>
      </c>
      <c r="E84" s="2">
        <v>5.423</v>
      </c>
      <c r="F84" s="2">
        <v>5.5418000000000003</v>
      </c>
      <c r="G84" s="2">
        <v>5.0644</v>
      </c>
      <c r="H84" s="2"/>
      <c r="I84" s="2">
        <v>17.842000000000002</v>
      </c>
      <c r="J84" s="2"/>
      <c r="K84" s="2">
        <v>6.8145000000000007</v>
      </c>
      <c r="L84" s="2">
        <v>6.4603000000000002</v>
      </c>
      <c r="M84" s="2">
        <v>6.1137999999999995</v>
      </c>
      <c r="N84" s="2">
        <v>6.4482000000000008</v>
      </c>
      <c r="O84" s="2"/>
      <c r="P84" s="2">
        <v>7.0268000000000006</v>
      </c>
      <c r="Q84" s="2">
        <v>6.8288000000000002</v>
      </c>
      <c r="R84" s="2">
        <v>6.2138999999999998</v>
      </c>
      <c r="S84" s="2">
        <v>6.7276000000000007</v>
      </c>
    </row>
    <row r="85" spans="1:19" x14ac:dyDescent="0.2">
      <c r="C85" s="10" t="s">
        <v>10</v>
      </c>
      <c r="D85" s="2">
        <v>7.1049000000000007</v>
      </c>
      <c r="E85" s="2">
        <v>7.8110999999999997</v>
      </c>
      <c r="F85" s="2">
        <v>8.2213999999999992</v>
      </c>
      <c r="G85" s="2">
        <v>8.1202000000000005</v>
      </c>
      <c r="H85" s="2"/>
      <c r="I85" s="2">
        <v>18.084</v>
      </c>
      <c r="J85" s="2"/>
      <c r="K85" s="2">
        <v>8.4765999999999995</v>
      </c>
      <c r="L85" s="2">
        <v>7.9749999999999996</v>
      </c>
      <c r="M85" s="2">
        <v>7.7473000000000001</v>
      </c>
      <c r="N85" s="2">
        <v>8.9330999999999996</v>
      </c>
      <c r="O85" s="2"/>
      <c r="P85" s="2">
        <v>7.0169000000000006</v>
      </c>
      <c r="Q85" s="2">
        <v>8.8384999999999998</v>
      </c>
      <c r="R85" s="2">
        <v>8.4116999999999997</v>
      </c>
      <c r="S85" s="2">
        <v>7.2050000000000001</v>
      </c>
    </row>
    <row r="86" spans="1:19" x14ac:dyDescent="0.2">
      <c r="C86" s="10" t="s">
        <v>11</v>
      </c>
      <c r="D86" s="2">
        <v>8.4039999999999999</v>
      </c>
      <c r="E86" s="2">
        <v>8.2730999999999995</v>
      </c>
      <c r="F86" s="2">
        <v>8.3698999999999995</v>
      </c>
      <c r="G86" s="2">
        <v>8.3621999999999996</v>
      </c>
      <c r="H86" s="2"/>
      <c r="I86" s="2">
        <v>23.528999999999996</v>
      </c>
      <c r="J86" s="2"/>
      <c r="K86" s="2">
        <v>9.4611000000000001</v>
      </c>
      <c r="L86" s="2">
        <v>9.6920999999999999</v>
      </c>
      <c r="M86" s="2">
        <v>9.507299999999999</v>
      </c>
      <c r="N86" s="2">
        <v>9.5150000000000006</v>
      </c>
      <c r="O86" s="2"/>
      <c r="P86" s="2">
        <v>9.4677000000000007</v>
      </c>
      <c r="Q86" s="2">
        <v>9.5645000000000007</v>
      </c>
      <c r="R86" s="2">
        <v>9.527099999999999</v>
      </c>
      <c r="S86" s="2">
        <v>9.5788000000000011</v>
      </c>
    </row>
    <row r="87" spans="1:19" x14ac:dyDescent="0.2">
      <c r="C87" s="10" t="s">
        <v>12</v>
      </c>
      <c r="D87" s="2">
        <v>5.6749000000000001</v>
      </c>
      <c r="E87" s="2">
        <v>5.5263999999999998</v>
      </c>
      <c r="F87" s="2">
        <v>5.6638999999999999</v>
      </c>
      <c r="G87" s="2">
        <v>5.5351999999999997</v>
      </c>
      <c r="H87" s="2"/>
      <c r="I87" s="2">
        <v>16.445</v>
      </c>
      <c r="J87" s="2"/>
      <c r="K87" s="2">
        <v>6.4283999999999999</v>
      </c>
      <c r="L87" s="2">
        <v>6.4910999999999994</v>
      </c>
      <c r="M87" s="2">
        <v>6.5054000000000007</v>
      </c>
      <c r="N87" s="2">
        <v>6.4977</v>
      </c>
      <c r="O87" s="2"/>
      <c r="P87" s="2">
        <v>6.4569999999999999</v>
      </c>
      <c r="Q87" s="2">
        <v>6.5065</v>
      </c>
      <c r="R87" s="2">
        <v>6.4118999999999993</v>
      </c>
      <c r="S87" s="2">
        <v>6.4944000000000006</v>
      </c>
    </row>
    <row r="88" spans="1:19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x14ac:dyDescent="0.2">
      <c r="A89" s="1">
        <v>4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2">
      <c r="C90" s="3"/>
      <c r="D90" s="3" t="s">
        <v>14</v>
      </c>
      <c r="E90" s="3"/>
      <c r="F90" s="3"/>
      <c r="G90" s="3"/>
      <c r="H90" s="3"/>
      <c r="I90" s="3" t="s">
        <v>15</v>
      </c>
      <c r="J90" s="3"/>
      <c r="K90" s="3" t="s">
        <v>1</v>
      </c>
      <c r="L90" s="3"/>
      <c r="M90" s="3"/>
      <c r="N90" s="3"/>
      <c r="O90" s="3"/>
      <c r="P90" s="3" t="s">
        <v>2</v>
      </c>
      <c r="Q90" s="3"/>
      <c r="R90" s="3"/>
      <c r="S90" s="3"/>
    </row>
    <row r="91" spans="1:19" x14ac:dyDescent="0.2">
      <c r="C91" s="3"/>
      <c r="D91" s="3" t="s">
        <v>3</v>
      </c>
      <c r="E91" s="3"/>
      <c r="F91" s="3"/>
      <c r="G91" s="3"/>
      <c r="H91" s="3"/>
      <c r="I91" s="3" t="s">
        <v>3</v>
      </c>
      <c r="J91" s="3"/>
      <c r="K91" s="3" t="s">
        <v>4</v>
      </c>
      <c r="L91" s="3"/>
      <c r="M91" s="3"/>
      <c r="N91" s="3"/>
      <c r="O91" s="3"/>
      <c r="P91" s="3" t="s">
        <v>4</v>
      </c>
      <c r="Q91" s="3"/>
      <c r="R91" s="3"/>
      <c r="S91" s="3"/>
    </row>
    <row r="92" spans="1:19" x14ac:dyDescent="0.2">
      <c r="C92" s="3"/>
      <c r="D92" s="3">
        <v>1</v>
      </c>
      <c r="E92" s="3">
        <v>5</v>
      </c>
      <c r="F92" s="3">
        <v>10</v>
      </c>
      <c r="G92" s="3">
        <v>20</v>
      </c>
      <c r="H92" s="3"/>
      <c r="I92" s="3"/>
      <c r="J92" s="3"/>
      <c r="K92" s="3">
        <v>1</v>
      </c>
      <c r="L92" s="3">
        <v>5</v>
      </c>
      <c r="M92" s="3">
        <v>10</v>
      </c>
      <c r="N92" s="3">
        <v>20</v>
      </c>
      <c r="O92" s="3"/>
      <c r="P92" s="3">
        <v>1</v>
      </c>
      <c r="Q92" s="3">
        <v>5</v>
      </c>
      <c r="R92" s="3">
        <v>10</v>
      </c>
      <c r="S92" s="3">
        <v>20</v>
      </c>
    </row>
    <row r="93" spans="1:19" x14ac:dyDescent="0.2">
      <c r="C93" s="10" t="s">
        <v>6</v>
      </c>
      <c r="D93" s="2">
        <v>2.2599999999999999E-2</v>
      </c>
      <c r="E93" s="2">
        <v>0.24890000000000001</v>
      </c>
      <c r="F93" s="2">
        <v>0.76719999999999999</v>
      </c>
      <c r="G93" s="2">
        <v>1.516</v>
      </c>
      <c r="H93" s="2"/>
      <c r="I93" s="2">
        <v>1E-4</v>
      </c>
      <c r="J93" s="2"/>
      <c r="K93" s="2">
        <v>8.0000000000000002E-3</v>
      </c>
      <c r="L93" s="2">
        <v>0.17979999999999999</v>
      </c>
      <c r="M93" s="2">
        <v>0.54969999999999997</v>
      </c>
      <c r="N93" s="2">
        <v>0.9788</v>
      </c>
      <c r="O93" s="2"/>
      <c r="P93" s="2">
        <v>8.6E-3</v>
      </c>
      <c r="Q93" s="2">
        <v>0.2064</v>
      </c>
      <c r="R93" s="2">
        <v>0.75570000000000004</v>
      </c>
      <c r="S93" s="2">
        <v>1.3009999999999999</v>
      </c>
    </row>
    <row r="94" spans="1:19" x14ac:dyDescent="0.2">
      <c r="C94" s="10" t="s">
        <v>7</v>
      </c>
      <c r="D94" s="2">
        <v>2.12E-2</v>
      </c>
      <c r="E94" s="2">
        <v>0.23400000000000001</v>
      </c>
      <c r="F94" s="2">
        <v>0.72330000000000005</v>
      </c>
      <c r="G94" s="2">
        <v>1.4319999999999999</v>
      </c>
      <c r="H94" s="2"/>
      <c r="I94" s="2">
        <v>0</v>
      </c>
      <c r="J94" s="2"/>
      <c r="K94" s="2">
        <v>7.3000000000000001E-3</v>
      </c>
      <c r="L94" s="2">
        <v>0.1706</v>
      </c>
      <c r="M94" s="2">
        <v>0.52049999999999996</v>
      </c>
      <c r="N94" s="2">
        <v>0.92620000000000002</v>
      </c>
      <c r="O94" s="2"/>
      <c r="P94" s="2">
        <v>8.0999999999999996E-3</v>
      </c>
      <c r="Q94" s="2">
        <v>0.19359999999999999</v>
      </c>
      <c r="R94" s="2">
        <v>0.71</v>
      </c>
      <c r="S94" s="2">
        <v>1.222</v>
      </c>
    </row>
    <row r="95" spans="1:19" x14ac:dyDescent="0.2">
      <c r="C95" s="10" t="s">
        <v>8</v>
      </c>
      <c r="D95" s="2">
        <v>2.1899999999999999E-2</v>
      </c>
      <c r="E95" s="2">
        <v>0.2407</v>
      </c>
      <c r="F95" s="2">
        <v>0.74280000000000002</v>
      </c>
      <c r="G95" s="2">
        <v>1.47</v>
      </c>
      <c r="H95" s="2"/>
      <c r="I95" s="2">
        <v>1E-4</v>
      </c>
      <c r="J95" s="2"/>
      <c r="K95" s="2">
        <v>7.7000000000000002E-3</v>
      </c>
      <c r="L95" s="2">
        <v>0.1744</v>
      </c>
      <c r="M95" s="2">
        <v>0.53290000000000004</v>
      </c>
      <c r="N95" s="2">
        <v>0.95089999999999997</v>
      </c>
      <c r="O95" s="2"/>
      <c r="P95" s="2">
        <v>8.3000000000000001E-3</v>
      </c>
      <c r="Q95" s="2">
        <v>0.19700000000000001</v>
      </c>
      <c r="R95" s="2">
        <v>0.7228</v>
      </c>
      <c r="S95" s="2">
        <v>1.244</v>
      </c>
    </row>
    <row r="96" spans="1:19" x14ac:dyDescent="0.2">
      <c r="C96" s="10" t="s">
        <v>9</v>
      </c>
      <c r="D96" s="2">
        <v>0.47489999999999999</v>
      </c>
      <c r="E96" s="2">
        <v>0.49880000000000002</v>
      </c>
      <c r="F96" s="2">
        <v>0.57550000000000001</v>
      </c>
      <c r="G96" s="2">
        <v>0.52090000000000003</v>
      </c>
      <c r="H96" s="2"/>
      <c r="I96" s="2">
        <v>10.210000000000001</v>
      </c>
      <c r="J96" s="2"/>
      <c r="K96" s="2">
        <v>0.90300000000000002</v>
      </c>
      <c r="L96" s="2">
        <v>1.0349999999999999</v>
      </c>
      <c r="M96" s="2">
        <v>0.90180000000000005</v>
      </c>
      <c r="N96" s="2">
        <v>0.9698</v>
      </c>
      <c r="O96" s="2"/>
      <c r="P96" s="2">
        <v>1.071</v>
      </c>
      <c r="Q96" s="2">
        <v>1.0760000000000001</v>
      </c>
      <c r="R96" s="2">
        <v>1.0820000000000001</v>
      </c>
      <c r="S96" s="2">
        <v>1.105</v>
      </c>
    </row>
    <row r="97" spans="3:19" x14ac:dyDescent="0.2">
      <c r="C97" s="10" t="s">
        <v>10</v>
      </c>
      <c r="D97" s="2">
        <v>0.72850000000000004</v>
      </c>
      <c r="E97" s="2">
        <v>0.60070000000000001</v>
      </c>
      <c r="F97" s="2">
        <v>0.59689999999999999</v>
      </c>
      <c r="G97" s="2">
        <v>0.65369999999999995</v>
      </c>
      <c r="H97" s="2"/>
      <c r="I97" s="2">
        <v>9.1579999999999995</v>
      </c>
      <c r="J97" s="2"/>
      <c r="K97" s="2">
        <v>1.081</v>
      </c>
      <c r="L97" s="2">
        <v>1.0960000000000001</v>
      </c>
      <c r="M97" s="2">
        <v>1.171</v>
      </c>
      <c r="N97" s="2">
        <v>0.99580000000000002</v>
      </c>
      <c r="O97" s="2"/>
      <c r="P97" s="2">
        <v>0.56469999999999998</v>
      </c>
      <c r="Q97" s="2">
        <v>0.69440000000000002</v>
      </c>
      <c r="R97" s="2">
        <v>0.74909999999999999</v>
      </c>
      <c r="S97" s="2">
        <v>0.85460000000000003</v>
      </c>
    </row>
    <row r="98" spans="3:19" x14ac:dyDescent="0.2">
      <c r="C98" s="10" t="s">
        <v>11</v>
      </c>
      <c r="D98" s="2">
        <v>0.76900000000000002</v>
      </c>
      <c r="E98" s="2">
        <v>0.76729999999999998</v>
      </c>
      <c r="F98" s="2">
        <v>0.75429999999999997</v>
      </c>
      <c r="G98" s="2">
        <v>0.74660000000000004</v>
      </c>
      <c r="H98" s="2"/>
      <c r="I98" s="2">
        <v>12.4</v>
      </c>
      <c r="J98" s="2"/>
      <c r="K98" s="2">
        <v>1.3380000000000001</v>
      </c>
      <c r="L98" s="2">
        <v>1.3480000000000001</v>
      </c>
      <c r="M98" s="2">
        <v>1.3169999999999999</v>
      </c>
      <c r="N98" s="2">
        <v>1.3260000000000001</v>
      </c>
      <c r="O98" s="2"/>
      <c r="P98" s="2">
        <v>1.286</v>
      </c>
      <c r="Q98" s="2">
        <v>1.327</v>
      </c>
      <c r="R98" s="2">
        <v>1.2430000000000001</v>
      </c>
      <c r="S98" s="2">
        <v>1.3280000000000001</v>
      </c>
    </row>
    <row r="99" spans="3:19" x14ac:dyDescent="0.2">
      <c r="C99" s="10" t="s">
        <v>12</v>
      </c>
      <c r="D99" s="2">
        <v>0.52170000000000005</v>
      </c>
      <c r="E99" s="2">
        <v>0.50629999999999997</v>
      </c>
      <c r="F99" s="2">
        <v>0.4975</v>
      </c>
      <c r="G99" s="2">
        <v>0.51359999999999995</v>
      </c>
      <c r="H99" s="2"/>
      <c r="I99" s="2">
        <v>9.52</v>
      </c>
      <c r="J99" s="2"/>
      <c r="K99" s="2">
        <v>0.91769999999999996</v>
      </c>
      <c r="L99" s="2">
        <v>0.92149999999999999</v>
      </c>
      <c r="M99" s="2">
        <v>0.90569999999999995</v>
      </c>
      <c r="N99" s="2">
        <v>0.91949999999999998</v>
      </c>
      <c r="O99" s="2"/>
      <c r="P99" s="2">
        <v>0.90629999999999999</v>
      </c>
      <c r="Q99" s="2">
        <v>0.94110000000000005</v>
      </c>
      <c r="R99" s="2">
        <v>0.88290000000000002</v>
      </c>
      <c r="S99" s="2">
        <v>0.93689999999999996</v>
      </c>
    </row>
    <row r="100" spans="3:19" x14ac:dyDescent="0.2">
      <c r="C100" s="6" t="s">
        <v>19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3:19" x14ac:dyDescent="0.2">
      <c r="C101" s="10" t="s">
        <v>6</v>
      </c>
      <c r="D101" s="2">
        <v>2.2599999999999999E-2</v>
      </c>
      <c r="E101" s="2">
        <v>0.24890000000000001</v>
      </c>
      <c r="F101" s="2">
        <v>0.76719999999999999</v>
      </c>
      <c r="G101" s="2">
        <v>1.516</v>
      </c>
      <c r="H101" s="2"/>
      <c r="I101" s="2">
        <v>1E-4</v>
      </c>
      <c r="J101" s="2"/>
      <c r="K101" s="2">
        <v>8.0000000000000002E-3</v>
      </c>
      <c r="L101" s="2">
        <v>0.17979999999999999</v>
      </c>
      <c r="M101" s="2">
        <v>0.54969999999999997</v>
      </c>
      <c r="N101" s="2">
        <v>0.9788</v>
      </c>
      <c r="O101" s="2"/>
      <c r="P101" s="2">
        <v>8.6E-3</v>
      </c>
      <c r="Q101" s="2">
        <v>0.2064</v>
      </c>
      <c r="R101" s="2">
        <v>0.75570000000000004</v>
      </c>
      <c r="S101" s="2">
        <v>1.3009999999999999</v>
      </c>
    </row>
    <row r="102" spans="3:19" x14ac:dyDescent="0.2">
      <c r="C102" s="10" t="s">
        <v>7</v>
      </c>
      <c r="D102" s="2">
        <v>2.12E-2</v>
      </c>
      <c r="E102" s="2">
        <v>0.23400000000000001</v>
      </c>
      <c r="F102" s="2">
        <v>0.72330000000000005</v>
      </c>
      <c r="G102" s="2">
        <v>1.4319999999999999</v>
      </c>
      <c r="H102" s="2"/>
      <c r="I102" s="2">
        <v>0</v>
      </c>
      <c r="J102" s="2"/>
      <c r="K102" s="2">
        <v>7.3000000000000001E-3</v>
      </c>
      <c r="L102" s="2">
        <v>0.1706</v>
      </c>
      <c r="M102" s="2">
        <v>0.52049999999999996</v>
      </c>
      <c r="N102" s="2">
        <v>0.92620000000000002</v>
      </c>
      <c r="O102" s="2"/>
      <c r="P102" s="2">
        <v>8.0999999999999996E-3</v>
      </c>
      <c r="Q102" s="2">
        <v>0.19359999999999999</v>
      </c>
      <c r="R102" s="2">
        <v>0.71</v>
      </c>
      <c r="S102" s="2">
        <v>1.222</v>
      </c>
    </row>
    <row r="103" spans="3:19" x14ac:dyDescent="0.2">
      <c r="C103" s="10" t="s">
        <v>8</v>
      </c>
      <c r="D103" s="2">
        <v>2.1899999999999999E-2</v>
      </c>
      <c r="E103" s="2">
        <v>0.2407</v>
      </c>
      <c r="F103" s="2">
        <v>0.74280000000000002</v>
      </c>
      <c r="G103" s="2">
        <v>1.47</v>
      </c>
      <c r="H103" s="2"/>
      <c r="I103" s="2">
        <v>1E-4</v>
      </c>
      <c r="J103" s="2"/>
      <c r="K103" s="2">
        <v>7.7000000000000002E-3</v>
      </c>
      <c r="L103" s="2">
        <v>0.1744</v>
      </c>
      <c r="M103" s="2">
        <v>0.53290000000000004</v>
      </c>
      <c r="N103" s="2">
        <v>0.95089999999999997</v>
      </c>
      <c r="O103" s="2"/>
      <c r="P103" s="2">
        <v>8.3000000000000001E-3</v>
      </c>
      <c r="Q103" s="2">
        <v>0.19700000000000001</v>
      </c>
      <c r="R103" s="2">
        <v>0.7228</v>
      </c>
      <c r="S103" s="2">
        <v>1.244</v>
      </c>
    </row>
    <row r="104" spans="3:19" x14ac:dyDescent="0.2">
      <c r="C104" s="10" t="s">
        <v>9</v>
      </c>
      <c r="D104" s="2">
        <v>0.47489999999999999</v>
      </c>
      <c r="E104" s="2">
        <v>0.49880000000000002</v>
      </c>
      <c r="F104" s="2">
        <v>0.57550000000000001</v>
      </c>
      <c r="G104" s="2">
        <v>0.52090000000000003</v>
      </c>
      <c r="H104" s="2"/>
      <c r="I104" s="2">
        <v>10.210000000000001</v>
      </c>
      <c r="J104" s="2"/>
      <c r="K104" s="2">
        <v>0.90300000000000002</v>
      </c>
      <c r="L104" s="2">
        <v>1.0349999999999999</v>
      </c>
      <c r="M104" s="2">
        <v>0.90180000000000005</v>
      </c>
      <c r="N104" s="2">
        <v>0.9698</v>
      </c>
      <c r="O104" s="2"/>
      <c r="P104" s="2">
        <v>1.071</v>
      </c>
      <c r="Q104" s="2">
        <v>1.0760000000000001</v>
      </c>
      <c r="R104" s="2">
        <v>1.0820000000000001</v>
      </c>
      <c r="S104" s="2">
        <v>1.105</v>
      </c>
    </row>
    <row r="105" spans="3:19" x14ac:dyDescent="0.2">
      <c r="C105" s="10" t="s">
        <v>10</v>
      </c>
      <c r="D105" s="2">
        <v>0.72850000000000004</v>
      </c>
      <c r="E105" s="2">
        <v>0.60070000000000001</v>
      </c>
      <c r="F105" s="2">
        <v>0.59689999999999999</v>
      </c>
      <c r="G105" s="2">
        <v>0.65369999999999995</v>
      </c>
      <c r="H105" s="2"/>
      <c r="I105" s="2">
        <v>9.1579999999999995</v>
      </c>
      <c r="J105" s="2"/>
      <c r="K105" s="2">
        <v>1.081</v>
      </c>
      <c r="L105" s="2">
        <v>1.0960000000000001</v>
      </c>
      <c r="M105" s="2">
        <v>1.171</v>
      </c>
      <c r="N105" s="2">
        <v>0.99580000000000002</v>
      </c>
      <c r="O105" s="2"/>
      <c r="P105" s="2">
        <v>0.56469999999999998</v>
      </c>
      <c r="Q105" s="2">
        <v>0.69440000000000002</v>
      </c>
      <c r="R105" s="2">
        <v>0.74909999999999999</v>
      </c>
      <c r="S105" s="2">
        <v>0.85460000000000003</v>
      </c>
    </row>
    <row r="106" spans="3:19" x14ac:dyDescent="0.2">
      <c r="C106" s="10" t="s">
        <v>11</v>
      </c>
      <c r="D106" s="2">
        <v>0.76900000000000002</v>
      </c>
      <c r="E106" s="2">
        <v>0.76729999999999998</v>
      </c>
      <c r="F106" s="2">
        <v>0.75429999999999997</v>
      </c>
      <c r="G106" s="2">
        <v>0.74660000000000004</v>
      </c>
      <c r="H106" s="2"/>
      <c r="I106" s="2">
        <v>12.4</v>
      </c>
      <c r="J106" s="2"/>
      <c r="K106" s="2">
        <v>1.3380000000000001</v>
      </c>
      <c r="L106" s="2">
        <v>1.3480000000000001</v>
      </c>
      <c r="M106" s="2">
        <v>1.3169999999999999</v>
      </c>
      <c r="N106" s="2">
        <v>1.3260000000000001</v>
      </c>
      <c r="O106" s="2"/>
      <c r="P106" s="2">
        <v>1.286</v>
      </c>
      <c r="Q106" s="2">
        <v>1.327</v>
      </c>
      <c r="R106" s="2">
        <v>1.2430000000000001</v>
      </c>
      <c r="S106" s="2">
        <v>1.3280000000000001</v>
      </c>
    </row>
    <row r="107" spans="3:19" x14ac:dyDescent="0.2">
      <c r="C107" s="10" t="s">
        <v>12</v>
      </c>
      <c r="D107" s="2">
        <v>0.52170000000000005</v>
      </c>
      <c r="E107" s="2">
        <v>0.50629999999999997</v>
      </c>
      <c r="F107" s="2">
        <v>0.4975</v>
      </c>
      <c r="G107" s="2">
        <v>0.51359999999999995</v>
      </c>
      <c r="H107" s="2"/>
      <c r="I107" s="2">
        <v>9.52</v>
      </c>
      <c r="J107" s="2"/>
      <c r="K107" s="2">
        <v>0.91769999999999996</v>
      </c>
      <c r="L107" s="2">
        <v>0.92149999999999999</v>
      </c>
      <c r="M107" s="2">
        <v>0.90569999999999995</v>
      </c>
      <c r="N107" s="2">
        <v>0.91949999999999998</v>
      </c>
      <c r="O107" s="2"/>
      <c r="P107" s="2">
        <v>0.90629999999999999</v>
      </c>
      <c r="Q107" s="2">
        <v>0.94110000000000005</v>
      </c>
      <c r="R107" s="2">
        <v>0.88290000000000002</v>
      </c>
      <c r="S107" s="2">
        <v>0.93689999999999996</v>
      </c>
    </row>
    <row r="108" spans="3:19" x14ac:dyDescent="0.2">
      <c r="C108" s="6" t="s">
        <v>13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3:19" x14ac:dyDescent="0.2">
      <c r="C109" s="10" t="s">
        <v>6</v>
      </c>
      <c r="D109" s="2">
        <v>0.24859999999999999</v>
      </c>
      <c r="E109" s="2">
        <v>2.7379000000000002</v>
      </c>
      <c r="F109" s="2">
        <v>8.4391999999999996</v>
      </c>
      <c r="G109" s="2">
        <v>16.676000000000002</v>
      </c>
      <c r="H109" s="2"/>
      <c r="I109" s="2">
        <v>1.1000000000000001E-3</v>
      </c>
      <c r="J109" s="2"/>
      <c r="K109" s="2">
        <v>8.7999999999999995E-2</v>
      </c>
      <c r="L109" s="2">
        <v>1.9777999999999998</v>
      </c>
      <c r="M109" s="2">
        <v>6.0466999999999995</v>
      </c>
      <c r="N109" s="2">
        <v>10.7668</v>
      </c>
      <c r="O109" s="2"/>
      <c r="P109" s="2">
        <v>9.4600000000000004E-2</v>
      </c>
      <c r="Q109" s="2">
        <v>2.2704</v>
      </c>
      <c r="R109" s="2">
        <v>8.3126999999999995</v>
      </c>
      <c r="S109" s="2">
        <v>14.311</v>
      </c>
    </row>
    <row r="110" spans="3:19" x14ac:dyDescent="0.2">
      <c r="C110" s="10" t="s">
        <v>7</v>
      </c>
      <c r="D110" s="2">
        <v>0.23319999999999999</v>
      </c>
      <c r="E110" s="2">
        <v>2.5740000000000003</v>
      </c>
      <c r="F110" s="2">
        <v>7.9563000000000006</v>
      </c>
      <c r="G110" s="2">
        <v>15.751999999999999</v>
      </c>
      <c r="H110" s="2"/>
      <c r="I110" s="2">
        <v>0</v>
      </c>
      <c r="J110" s="2"/>
      <c r="K110" s="2">
        <v>8.0299999999999996E-2</v>
      </c>
      <c r="L110" s="2">
        <v>1.8766</v>
      </c>
      <c r="M110" s="2">
        <v>5.7254999999999994</v>
      </c>
      <c r="N110" s="2">
        <v>10.1882</v>
      </c>
      <c r="O110" s="2"/>
      <c r="P110" s="2">
        <v>8.9099999999999999E-2</v>
      </c>
      <c r="Q110" s="2">
        <v>2.1295999999999999</v>
      </c>
      <c r="R110" s="2">
        <v>7.81</v>
      </c>
      <c r="S110" s="2">
        <v>13.442</v>
      </c>
    </row>
    <row r="111" spans="3:19" x14ac:dyDescent="0.2">
      <c r="C111" s="10" t="s">
        <v>8</v>
      </c>
      <c r="D111" s="2">
        <v>0.2409</v>
      </c>
      <c r="E111" s="2">
        <v>2.6476999999999999</v>
      </c>
      <c r="F111" s="2">
        <v>8.1707999999999998</v>
      </c>
      <c r="G111" s="2">
        <v>16.169999999999998</v>
      </c>
      <c r="H111" s="2"/>
      <c r="I111" s="2">
        <v>1.1000000000000001E-3</v>
      </c>
      <c r="J111" s="2"/>
      <c r="K111" s="2">
        <v>8.4699999999999998E-2</v>
      </c>
      <c r="L111" s="2">
        <v>1.9184000000000001</v>
      </c>
      <c r="M111" s="2">
        <v>5.8619000000000003</v>
      </c>
      <c r="N111" s="2">
        <v>10.459899999999999</v>
      </c>
      <c r="O111" s="2"/>
      <c r="P111" s="2">
        <v>9.1300000000000006E-2</v>
      </c>
      <c r="Q111" s="2">
        <v>2.1670000000000003</v>
      </c>
      <c r="R111" s="2">
        <v>7.9508000000000001</v>
      </c>
      <c r="S111" s="2">
        <v>13.683999999999999</v>
      </c>
    </row>
    <row r="112" spans="3:19" x14ac:dyDescent="0.2">
      <c r="C112" s="10" t="s">
        <v>9</v>
      </c>
      <c r="D112" s="2">
        <v>5.2238999999999995</v>
      </c>
      <c r="E112" s="2">
        <v>5.4868000000000006</v>
      </c>
      <c r="F112" s="2">
        <v>6.3304999999999998</v>
      </c>
      <c r="G112" s="2">
        <v>5.7299000000000007</v>
      </c>
      <c r="H112" s="2"/>
      <c r="I112" s="2">
        <v>112.31</v>
      </c>
      <c r="J112" s="2"/>
      <c r="K112" s="2">
        <v>9.9329999999999998</v>
      </c>
      <c r="L112" s="2">
        <v>11.385</v>
      </c>
      <c r="M112" s="2">
        <v>9.9198000000000004</v>
      </c>
      <c r="N112" s="2">
        <v>10.6678</v>
      </c>
      <c r="O112" s="2"/>
      <c r="P112" s="2">
        <v>11.780999999999999</v>
      </c>
      <c r="Q112" s="2">
        <v>11.836</v>
      </c>
      <c r="R112" s="2">
        <v>11.902000000000001</v>
      </c>
      <c r="S112" s="2">
        <v>12.154999999999999</v>
      </c>
    </row>
    <row r="113" spans="1:19" x14ac:dyDescent="0.2">
      <c r="C113" s="10" t="s">
        <v>10</v>
      </c>
      <c r="D113" s="2">
        <v>8.0135000000000005</v>
      </c>
      <c r="E113" s="2">
        <v>6.6077000000000004</v>
      </c>
      <c r="F113" s="2">
        <v>6.5659000000000001</v>
      </c>
      <c r="G113" s="2">
        <v>7.1906999999999996</v>
      </c>
      <c r="H113" s="2"/>
      <c r="I113" s="2">
        <v>100.738</v>
      </c>
      <c r="J113" s="2"/>
      <c r="K113" s="2">
        <v>11.891</v>
      </c>
      <c r="L113" s="2">
        <v>12.056000000000001</v>
      </c>
      <c r="M113" s="2">
        <v>12.881</v>
      </c>
      <c r="N113" s="2">
        <v>10.953800000000001</v>
      </c>
      <c r="O113" s="2"/>
      <c r="P113" s="2">
        <v>6.2116999999999996</v>
      </c>
      <c r="Q113" s="2">
        <v>7.6383999999999999</v>
      </c>
      <c r="R113" s="2">
        <v>8.2401</v>
      </c>
      <c r="S113" s="2">
        <v>9.4006000000000007</v>
      </c>
    </row>
    <row r="114" spans="1:19" x14ac:dyDescent="0.2">
      <c r="C114" s="10" t="s">
        <v>11</v>
      </c>
      <c r="D114" s="2">
        <v>8.4589999999999996</v>
      </c>
      <c r="E114" s="2">
        <v>8.4403000000000006</v>
      </c>
      <c r="F114" s="2">
        <v>8.2972999999999999</v>
      </c>
      <c r="G114" s="2">
        <v>8.2126000000000001</v>
      </c>
      <c r="H114" s="2"/>
      <c r="I114" s="2">
        <v>136.4</v>
      </c>
      <c r="J114" s="2"/>
      <c r="K114" s="2">
        <v>14.718</v>
      </c>
      <c r="L114" s="2">
        <v>14.828000000000001</v>
      </c>
      <c r="M114" s="2">
        <v>14.487</v>
      </c>
      <c r="N114" s="2">
        <v>14.586</v>
      </c>
      <c r="O114" s="2"/>
      <c r="P114" s="2">
        <v>14.146000000000001</v>
      </c>
      <c r="Q114" s="2">
        <v>14.597</v>
      </c>
      <c r="R114" s="2">
        <v>13.673000000000002</v>
      </c>
      <c r="S114" s="2">
        <v>14.608000000000001</v>
      </c>
    </row>
    <row r="115" spans="1:19" x14ac:dyDescent="0.2">
      <c r="C115" s="10" t="s">
        <v>12</v>
      </c>
      <c r="D115" s="2">
        <v>5.7387000000000006</v>
      </c>
      <c r="E115" s="2">
        <v>5.5693000000000001</v>
      </c>
      <c r="F115" s="2">
        <v>5.4725000000000001</v>
      </c>
      <c r="G115" s="2">
        <v>5.6495999999999995</v>
      </c>
      <c r="H115" s="2"/>
      <c r="I115" s="2">
        <v>104.72</v>
      </c>
      <c r="J115" s="2"/>
      <c r="K115" s="2">
        <v>10.0947</v>
      </c>
      <c r="L115" s="2">
        <v>10.1365</v>
      </c>
      <c r="M115" s="2">
        <v>9.9626999999999999</v>
      </c>
      <c r="N115" s="2">
        <v>10.1145</v>
      </c>
      <c r="O115" s="2"/>
      <c r="P115" s="2">
        <v>9.9693000000000005</v>
      </c>
      <c r="Q115" s="2">
        <v>10.3521</v>
      </c>
      <c r="R115" s="2">
        <v>9.7119</v>
      </c>
      <c r="S115" s="2">
        <v>10.305899999999999</v>
      </c>
    </row>
    <row r="117" spans="1:19" x14ac:dyDescent="0.2">
      <c r="A117" s="1">
        <v>5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C118" s="3"/>
      <c r="D118" s="3" t="s">
        <v>14</v>
      </c>
      <c r="E118" s="3"/>
      <c r="F118" s="3"/>
      <c r="G118" s="3"/>
      <c r="H118" s="3"/>
      <c r="I118" s="3" t="s">
        <v>16</v>
      </c>
      <c r="J118" s="3"/>
      <c r="K118" s="3" t="s">
        <v>1</v>
      </c>
      <c r="L118" s="3"/>
      <c r="M118" s="3"/>
      <c r="N118" s="3"/>
      <c r="O118" s="3"/>
      <c r="P118" s="3" t="s">
        <v>2</v>
      </c>
      <c r="Q118" s="3"/>
      <c r="R118" s="3"/>
      <c r="S118" s="3"/>
    </row>
    <row r="119" spans="1:19" x14ac:dyDescent="0.2">
      <c r="C119" s="3"/>
      <c r="D119" s="3" t="s">
        <v>3</v>
      </c>
      <c r="E119" s="3"/>
      <c r="F119" s="3"/>
      <c r="G119" s="3"/>
      <c r="H119" s="3"/>
      <c r="I119" s="3" t="s">
        <v>3</v>
      </c>
      <c r="J119" s="3"/>
      <c r="K119" s="3" t="s">
        <v>4</v>
      </c>
      <c r="L119" s="3"/>
      <c r="M119" s="3"/>
      <c r="N119" s="3"/>
      <c r="O119" s="3"/>
      <c r="P119" s="3" t="s">
        <v>4</v>
      </c>
      <c r="Q119" s="3"/>
      <c r="R119" s="3"/>
      <c r="S119" s="3"/>
    </row>
    <row r="120" spans="1:19" x14ac:dyDescent="0.2">
      <c r="C120" s="3"/>
      <c r="D120" s="3">
        <v>1</v>
      </c>
      <c r="E120" s="3">
        <v>5</v>
      </c>
      <c r="F120" s="3">
        <v>10</v>
      </c>
      <c r="G120" s="3">
        <v>20</v>
      </c>
      <c r="H120" s="3"/>
      <c r="I120" s="3"/>
      <c r="J120" s="3"/>
      <c r="K120" s="3">
        <v>1</v>
      </c>
      <c r="L120" s="3">
        <v>5</v>
      </c>
      <c r="M120" s="3">
        <v>10</v>
      </c>
      <c r="N120" s="3">
        <v>20</v>
      </c>
      <c r="O120" s="3"/>
      <c r="P120" s="3">
        <v>1</v>
      </c>
      <c r="Q120" s="3">
        <v>5</v>
      </c>
      <c r="R120" s="3">
        <v>10</v>
      </c>
      <c r="S120" s="3">
        <v>20</v>
      </c>
    </row>
    <row r="121" spans="1:19" x14ac:dyDescent="0.2">
      <c r="C121" s="10" t="s">
        <v>6</v>
      </c>
      <c r="D121" s="9">
        <v>4.3E-3</v>
      </c>
      <c r="E121" s="9">
        <v>3.8E-3</v>
      </c>
      <c r="F121" s="9">
        <v>5.0000000000000001E-4</v>
      </c>
      <c r="G121" s="9">
        <v>2.9999999999999997E-4</v>
      </c>
      <c r="H121" s="2"/>
      <c r="I121" s="9">
        <v>2.0000000000000001E-4</v>
      </c>
      <c r="J121" s="2"/>
      <c r="K121" s="9">
        <v>1E-4</v>
      </c>
      <c r="L121" s="9">
        <v>2.0000000000000001E-4</v>
      </c>
      <c r="M121" s="9">
        <v>2.0000000000000001E-4</v>
      </c>
      <c r="N121" s="9">
        <v>1E-4</v>
      </c>
      <c r="O121" s="2"/>
      <c r="P121" s="9">
        <v>1E-4</v>
      </c>
      <c r="Q121" s="9">
        <v>1E-4</v>
      </c>
      <c r="R121" s="9">
        <v>1E-4</v>
      </c>
      <c r="S121" s="9">
        <v>1E-4</v>
      </c>
    </row>
    <row r="122" spans="1:19" x14ac:dyDescent="0.2">
      <c r="C122" s="10" t="s">
        <v>7</v>
      </c>
      <c r="D122" s="9">
        <v>3.8E-3</v>
      </c>
      <c r="E122" s="9">
        <v>3.3999999999999998E-3</v>
      </c>
      <c r="F122" s="9">
        <v>5.0000000000000001E-4</v>
      </c>
      <c r="G122" s="9">
        <v>2.9999999999999997E-4</v>
      </c>
      <c r="H122" s="2"/>
      <c r="I122" s="9">
        <v>2.0000000000000001E-4</v>
      </c>
      <c r="J122" s="2"/>
      <c r="K122" s="9">
        <v>2.0000000000000001E-4</v>
      </c>
      <c r="L122" s="9">
        <v>2.0000000000000001E-4</v>
      </c>
      <c r="M122" s="9">
        <v>2.0000000000000001E-4</v>
      </c>
      <c r="N122" s="9">
        <v>2.0000000000000001E-4</v>
      </c>
      <c r="O122" s="2"/>
      <c r="P122" s="9">
        <v>2.0000000000000001E-4</v>
      </c>
      <c r="Q122" s="9">
        <v>1E-4</v>
      </c>
      <c r="R122" s="9">
        <v>1E-4</v>
      </c>
      <c r="S122" s="9">
        <v>1E-4</v>
      </c>
    </row>
    <row r="123" spans="1:19" x14ac:dyDescent="0.2">
      <c r="C123" s="10" t="s">
        <v>8</v>
      </c>
      <c r="D123" s="9">
        <v>4.0000000000000001E-3</v>
      </c>
      <c r="E123" s="9">
        <v>3.5999999999999999E-3</v>
      </c>
      <c r="F123" s="9">
        <v>5.9999999999999995E-4</v>
      </c>
      <c r="G123" s="9">
        <v>4.0000000000000002E-4</v>
      </c>
      <c r="H123" s="2"/>
      <c r="I123" s="9">
        <v>2.0000000000000001E-4</v>
      </c>
      <c r="J123" s="2"/>
      <c r="K123" s="9">
        <v>4.0000000000000002E-4</v>
      </c>
      <c r="L123" s="9">
        <v>2.0000000000000001E-4</v>
      </c>
      <c r="M123" s="9">
        <v>2.9999999999999997E-4</v>
      </c>
      <c r="N123" s="9">
        <v>2.0000000000000001E-4</v>
      </c>
      <c r="O123" s="2"/>
      <c r="P123" s="9">
        <v>2.0000000000000001E-4</v>
      </c>
      <c r="Q123" s="9">
        <v>1E-4</v>
      </c>
      <c r="R123" s="9">
        <v>1E-4</v>
      </c>
      <c r="S123" s="9">
        <v>2.0000000000000001E-4</v>
      </c>
    </row>
    <row r="124" spans="1:19" x14ac:dyDescent="0.2">
      <c r="C124" s="10" t="s">
        <v>9</v>
      </c>
      <c r="D124" s="9">
        <v>0.70030000000000003</v>
      </c>
      <c r="E124" s="9">
        <v>0.72829999999999995</v>
      </c>
      <c r="F124" s="9">
        <v>0.70250000000000001</v>
      </c>
      <c r="G124" s="9">
        <v>0.72499999999999998</v>
      </c>
      <c r="H124" s="2"/>
      <c r="I124" s="9">
        <v>0.76370000000000005</v>
      </c>
      <c r="J124" s="2"/>
      <c r="K124" s="9">
        <v>0.72440000000000004</v>
      </c>
      <c r="L124" s="9">
        <v>0.81510000000000005</v>
      </c>
      <c r="M124" s="9">
        <v>0.79820000000000002</v>
      </c>
      <c r="N124" s="9">
        <v>0.80900000000000005</v>
      </c>
      <c r="O124" s="2"/>
      <c r="P124" s="9">
        <v>0.81120000000000003</v>
      </c>
      <c r="Q124" s="9">
        <v>0.8397</v>
      </c>
      <c r="R124" s="9">
        <v>0.81379999999999997</v>
      </c>
      <c r="S124" s="9">
        <v>0.88749999999999996</v>
      </c>
    </row>
    <row r="125" spans="1:19" x14ac:dyDescent="0.2">
      <c r="C125" s="10" t="s">
        <v>10</v>
      </c>
      <c r="D125" s="9">
        <v>-0.1348</v>
      </c>
      <c r="E125" s="9">
        <v>-0.17369999999999999</v>
      </c>
      <c r="F125" s="9">
        <v>0.20330000000000001</v>
      </c>
      <c r="G125" s="9">
        <v>0.1094</v>
      </c>
      <c r="H125" s="2"/>
      <c r="I125" s="9">
        <v>0.21790000000000001</v>
      </c>
      <c r="J125" s="2"/>
      <c r="K125" s="9">
        <v>0.40239999999999998</v>
      </c>
      <c r="L125" s="9">
        <v>-7.0699999999999999E-2</v>
      </c>
      <c r="M125" s="9">
        <v>-0.22289999999999999</v>
      </c>
      <c r="N125" s="9">
        <v>0.25490000000000002</v>
      </c>
      <c r="O125" s="2"/>
      <c r="P125" s="9">
        <v>0.31790000000000002</v>
      </c>
      <c r="Q125" s="9">
        <v>0.1623</v>
      </c>
      <c r="R125" s="9">
        <v>0.24010000000000001</v>
      </c>
      <c r="S125" s="9">
        <v>-8.2500000000000004E-2</v>
      </c>
    </row>
    <row r="126" spans="1:19" x14ac:dyDescent="0.2">
      <c r="C126" s="10" t="s">
        <v>11</v>
      </c>
      <c r="D126" s="9">
        <v>0.81330000000000002</v>
      </c>
      <c r="E126" s="9">
        <v>0.80259999999999998</v>
      </c>
      <c r="F126" s="9">
        <v>0.79320000000000002</v>
      </c>
      <c r="G126" s="9">
        <v>0.78910000000000002</v>
      </c>
      <c r="H126" s="2"/>
      <c r="I126" s="9">
        <v>0.79979999999999996</v>
      </c>
      <c r="J126" s="2"/>
      <c r="K126" s="9">
        <v>0.82189999999999996</v>
      </c>
      <c r="L126" s="9">
        <v>0.81459999999999999</v>
      </c>
      <c r="M126" s="9">
        <v>0.80269999999999997</v>
      </c>
      <c r="N126" s="9">
        <v>0.79990000000000006</v>
      </c>
      <c r="O126" s="2"/>
      <c r="P126" s="9">
        <v>0.81640000000000001</v>
      </c>
      <c r="Q126" s="9">
        <v>0.87780000000000002</v>
      </c>
      <c r="R126" s="9">
        <v>0.8236</v>
      </c>
      <c r="S126" s="9">
        <v>0.82079999999999997</v>
      </c>
    </row>
    <row r="127" spans="1:19" x14ac:dyDescent="0.2">
      <c r="C127" s="10" t="s">
        <v>12</v>
      </c>
      <c r="D127" s="9">
        <v>0.53739999999999999</v>
      </c>
      <c r="E127" s="9">
        <v>0.53029999999999999</v>
      </c>
      <c r="F127" s="9">
        <v>0.54779999999999995</v>
      </c>
      <c r="G127" s="9">
        <v>0.5444</v>
      </c>
      <c r="H127" s="2"/>
      <c r="I127" s="9">
        <v>0.55189999999999995</v>
      </c>
      <c r="J127" s="2"/>
      <c r="K127" s="9">
        <v>0.56010000000000004</v>
      </c>
      <c r="L127" s="9">
        <v>0.57030000000000003</v>
      </c>
      <c r="M127" s="9">
        <v>0.55620000000000003</v>
      </c>
      <c r="N127" s="9">
        <v>0.55589999999999995</v>
      </c>
      <c r="O127" s="2"/>
      <c r="P127" s="9">
        <v>0.56910000000000005</v>
      </c>
      <c r="Q127" s="9">
        <v>0.62219999999999998</v>
      </c>
      <c r="R127" s="9">
        <v>0.59079999999999999</v>
      </c>
      <c r="S127" s="9">
        <v>0.57420000000000004</v>
      </c>
    </row>
    <row r="128" spans="1:19" x14ac:dyDescent="0.2">
      <c r="C128" s="6" t="s">
        <v>19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3:19" x14ac:dyDescent="0.2">
      <c r="C129" s="10" t="s">
        <v>6</v>
      </c>
      <c r="D129" s="2">
        <v>4.3E-3</v>
      </c>
      <c r="E129" s="2">
        <v>3.8E-3</v>
      </c>
      <c r="F129" s="2">
        <v>5.0000000000000001E-4</v>
      </c>
      <c r="G129" s="2">
        <v>2.9999999999999997E-4</v>
      </c>
      <c r="H129" s="2"/>
      <c r="I129" s="2">
        <v>2.0000000000000001E-4</v>
      </c>
      <c r="J129" s="2"/>
      <c r="K129" s="2">
        <v>1E-4</v>
      </c>
      <c r="L129" s="2">
        <v>2.0000000000000001E-4</v>
      </c>
      <c r="M129" s="2">
        <v>2.0000000000000001E-4</v>
      </c>
      <c r="N129" s="2">
        <v>1E-4</v>
      </c>
      <c r="O129" s="2"/>
      <c r="P129" s="2">
        <v>1E-4</v>
      </c>
      <c r="Q129" s="2">
        <v>1E-4</v>
      </c>
      <c r="R129" s="2">
        <v>1E-4</v>
      </c>
      <c r="S129" s="2">
        <v>1E-4</v>
      </c>
    </row>
    <row r="130" spans="3:19" x14ac:dyDescent="0.2">
      <c r="C130" s="10" t="s">
        <v>7</v>
      </c>
      <c r="D130" s="2">
        <v>3.8E-3</v>
      </c>
      <c r="E130" s="2">
        <v>3.3999999999999998E-3</v>
      </c>
      <c r="F130" s="2">
        <v>5.0000000000000001E-4</v>
      </c>
      <c r="G130" s="2">
        <v>2.9999999999999997E-4</v>
      </c>
      <c r="H130" s="2"/>
      <c r="I130" s="2">
        <v>2.0000000000000001E-4</v>
      </c>
      <c r="J130" s="2"/>
      <c r="K130" s="2">
        <v>2.0000000000000001E-4</v>
      </c>
      <c r="L130" s="2">
        <v>2.0000000000000001E-4</v>
      </c>
      <c r="M130" s="2">
        <v>2.0000000000000001E-4</v>
      </c>
      <c r="N130" s="2">
        <v>2.0000000000000001E-4</v>
      </c>
      <c r="O130" s="2"/>
      <c r="P130" s="2">
        <v>2.0000000000000001E-4</v>
      </c>
      <c r="Q130" s="2">
        <v>1E-4</v>
      </c>
      <c r="R130" s="2">
        <v>1E-4</v>
      </c>
      <c r="S130" s="2">
        <v>1E-4</v>
      </c>
    </row>
    <row r="131" spans="3:19" x14ac:dyDescent="0.2">
      <c r="C131" s="10" t="s">
        <v>8</v>
      </c>
      <c r="D131" s="2">
        <v>4.0000000000000001E-3</v>
      </c>
      <c r="E131" s="2">
        <v>3.5999999999999999E-3</v>
      </c>
      <c r="F131" s="2">
        <v>5.9999999999999995E-4</v>
      </c>
      <c r="G131" s="2">
        <v>4.0000000000000002E-4</v>
      </c>
      <c r="H131" s="2"/>
      <c r="I131" s="2">
        <v>2.0000000000000001E-4</v>
      </c>
      <c r="J131" s="2"/>
      <c r="K131" s="2">
        <v>4.0000000000000002E-4</v>
      </c>
      <c r="L131" s="2">
        <v>2.0000000000000001E-4</v>
      </c>
      <c r="M131" s="2">
        <v>2.9999999999999997E-4</v>
      </c>
      <c r="N131" s="2">
        <v>2.0000000000000001E-4</v>
      </c>
      <c r="O131" s="2"/>
      <c r="P131" s="2">
        <v>2.0000000000000001E-4</v>
      </c>
      <c r="Q131" s="2">
        <v>1E-4</v>
      </c>
      <c r="R131" s="2">
        <v>1E-4</v>
      </c>
      <c r="S131" s="2">
        <v>2.0000000000000001E-4</v>
      </c>
    </row>
    <row r="132" spans="3:19" x14ac:dyDescent="0.2">
      <c r="C132" s="10" t="s">
        <v>9</v>
      </c>
      <c r="D132" s="2">
        <v>0.70030000000000003</v>
      </c>
      <c r="E132" s="2">
        <v>0.72829999999999995</v>
      </c>
      <c r="F132" s="2">
        <v>0.70250000000000001</v>
      </c>
      <c r="G132" s="2">
        <v>0.72499999999999998</v>
      </c>
      <c r="H132" s="2"/>
      <c r="I132" s="2">
        <v>0.76370000000000005</v>
      </c>
      <c r="J132" s="2"/>
      <c r="K132" s="2">
        <v>0.72440000000000004</v>
      </c>
      <c r="L132" s="2">
        <v>0.81510000000000005</v>
      </c>
      <c r="M132" s="2">
        <v>0.79820000000000002</v>
      </c>
      <c r="N132" s="2">
        <v>0.80900000000000005</v>
      </c>
      <c r="O132" s="2"/>
      <c r="P132" s="2">
        <v>0.81120000000000003</v>
      </c>
      <c r="Q132" s="2">
        <v>0.8397</v>
      </c>
      <c r="R132" s="2">
        <v>0.81379999999999997</v>
      </c>
      <c r="S132" s="2">
        <v>0.88749999999999996</v>
      </c>
    </row>
    <row r="133" spans="3:19" x14ac:dyDescent="0.2">
      <c r="C133" s="10" t="s">
        <v>10</v>
      </c>
      <c r="D133" s="2">
        <v>0</v>
      </c>
      <c r="E133" s="2">
        <v>0</v>
      </c>
      <c r="F133" s="2">
        <v>0.20330000000000001</v>
      </c>
      <c r="G133" s="2">
        <v>0.1094</v>
      </c>
      <c r="H133" s="2"/>
      <c r="I133" s="2">
        <v>0.21790000000000001</v>
      </c>
      <c r="J133" s="2"/>
      <c r="K133" s="2">
        <v>0.40239999999999998</v>
      </c>
      <c r="L133" s="2">
        <v>0</v>
      </c>
      <c r="M133" s="2">
        <v>0</v>
      </c>
      <c r="N133" s="2">
        <v>0.25490000000000002</v>
      </c>
      <c r="O133" s="2"/>
      <c r="P133" s="2">
        <v>0.31790000000000002</v>
      </c>
      <c r="Q133" s="2">
        <v>0.1623</v>
      </c>
      <c r="R133" s="2">
        <v>0.24010000000000001</v>
      </c>
      <c r="S133" s="2">
        <v>0</v>
      </c>
    </row>
    <row r="134" spans="3:19" x14ac:dyDescent="0.2">
      <c r="C134" s="10" t="s">
        <v>11</v>
      </c>
      <c r="D134" s="2">
        <v>0.81330000000000002</v>
      </c>
      <c r="E134" s="2">
        <v>0.80259999999999998</v>
      </c>
      <c r="F134" s="2">
        <v>0.79320000000000002</v>
      </c>
      <c r="G134" s="2">
        <v>0.78910000000000002</v>
      </c>
      <c r="H134" s="2"/>
      <c r="I134" s="2">
        <v>0.79979999999999996</v>
      </c>
      <c r="J134" s="2"/>
      <c r="K134" s="2">
        <v>0.82189999999999996</v>
      </c>
      <c r="L134" s="2">
        <v>0.81459999999999999</v>
      </c>
      <c r="M134" s="2">
        <v>0.80269999999999997</v>
      </c>
      <c r="N134" s="2">
        <v>0.79990000000000006</v>
      </c>
      <c r="O134" s="2"/>
      <c r="P134" s="2">
        <v>0.81640000000000001</v>
      </c>
      <c r="Q134" s="2">
        <v>0.87780000000000002</v>
      </c>
      <c r="R134" s="2">
        <v>0.8236</v>
      </c>
      <c r="S134" s="2">
        <v>0.82079999999999997</v>
      </c>
    </row>
    <row r="135" spans="3:19" x14ac:dyDescent="0.2">
      <c r="C135" s="10" t="s">
        <v>12</v>
      </c>
      <c r="D135" s="2">
        <v>0.53739999999999999</v>
      </c>
      <c r="E135" s="2">
        <v>0.53029999999999999</v>
      </c>
      <c r="F135" s="2">
        <v>0.54779999999999995</v>
      </c>
      <c r="G135" s="2">
        <v>0.5444</v>
      </c>
      <c r="H135" s="2"/>
      <c r="I135" s="2">
        <v>0.55189999999999995</v>
      </c>
      <c r="J135" s="2"/>
      <c r="K135" s="2">
        <v>0.56010000000000004</v>
      </c>
      <c r="L135" s="2">
        <v>0.57030000000000003</v>
      </c>
      <c r="M135" s="2">
        <v>0.55620000000000003</v>
      </c>
      <c r="N135" s="2">
        <v>0.55589999999999995</v>
      </c>
      <c r="O135" s="2"/>
      <c r="P135" s="2">
        <v>0.56910000000000005</v>
      </c>
      <c r="Q135" s="2">
        <v>0.62219999999999998</v>
      </c>
      <c r="R135" s="2">
        <v>0.59079999999999999</v>
      </c>
      <c r="S135" s="2">
        <v>0.57420000000000004</v>
      </c>
    </row>
    <row r="136" spans="3:19" x14ac:dyDescent="0.2">
      <c r="C136" s="6" t="s">
        <v>13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3:19" x14ac:dyDescent="0.2">
      <c r="C137" s="10" t="s">
        <v>6</v>
      </c>
      <c r="D137" s="2">
        <v>4.7300000000000002E-2</v>
      </c>
      <c r="E137" s="2">
        <v>4.1799999999999997E-2</v>
      </c>
      <c r="F137" s="2">
        <v>5.4999999999999997E-3</v>
      </c>
      <c r="G137" s="2">
        <v>3.2999999999999995E-3</v>
      </c>
      <c r="H137" s="2"/>
      <c r="I137" s="2">
        <v>2.2000000000000001E-3</v>
      </c>
      <c r="J137" s="2"/>
      <c r="K137" s="2">
        <v>1.1000000000000001E-3</v>
      </c>
      <c r="L137" s="2">
        <v>2.2000000000000001E-3</v>
      </c>
      <c r="M137" s="2">
        <v>2.2000000000000001E-3</v>
      </c>
      <c r="N137" s="2">
        <v>1.1000000000000001E-3</v>
      </c>
      <c r="O137" s="2"/>
      <c r="P137" s="2">
        <v>1.1000000000000001E-3</v>
      </c>
      <c r="Q137" s="2">
        <v>1.1000000000000001E-3</v>
      </c>
      <c r="R137" s="2">
        <v>1.1000000000000001E-3</v>
      </c>
      <c r="S137" s="2">
        <v>1.1000000000000001E-3</v>
      </c>
    </row>
    <row r="138" spans="3:19" x14ac:dyDescent="0.2">
      <c r="C138" s="10" t="s">
        <v>7</v>
      </c>
      <c r="D138" s="2">
        <v>4.1799999999999997E-2</v>
      </c>
      <c r="E138" s="2">
        <v>3.7399999999999996E-2</v>
      </c>
      <c r="F138" s="2">
        <v>5.4999999999999997E-3</v>
      </c>
      <c r="G138" s="2">
        <v>3.2999999999999995E-3</v>
      </c>
      <c r="H138" s="2"/>
      <c r="I138" s="2">
        <v>2.2000000000000001E-3</v>
      </c>
      <c r="J138" s="2"/>
      <c r="K138" s="2">
        <v>2.2000000000000001E-3</v>
      </c>
      <c r="L138" s="2">
        <v>2.2000000000000001E-3</v>
      </c>
      <c r="M138" s="2">
        <v>2.2000000000000001E-3</v>
      </c>
      <c r="N138" s="2">
        <v>2.2000000000000001E-3</v>
      </c>
      <c r="O138" s="2"/>
      <c r="P138" s="2">
        <v>2.2000000000000001E-3</v>
      </c>
      <c r="Q138" s="2">
        <v>1.1000000000000001E-3</v>
      </c>
      <c r="R138" s="2">
        <v>1.1000000000000001E-3</v>
      </c>
      <c r="S138" s="2">
        <v>1.1000000000000001E-3</v>
      </c>
    </row>
    <row r="139" spans="3:19" x14ac:dyDescent="0.2">
      <c r="C139" s="10" t="s">
        <v>8</v>
      </c>
      <c r="D139" s="2">
        <v>4.3999999999999997E-2</v>
      </c>
      <c r="E139" s="2">
        <v>3.9599999999999996E-2</v>
      </c>
      <c r="F139" s="2">
        <v>6.5999999999999991E-3</v>
      </c>
      <c r="G139" s="2">
        <v>4.4000000000000003E-3</v>
      </c>
      <c r="H139" s="2"/>
      <c r="I139" s="2">
        <v>2.2000000000000001E-3</v>
      </c>
      <c r="J139" s="2"/>
      <c r="K139" s="2">
        <v>4.4000000000000003E-3</v>
      </c>
      <c r="L139" s="2">
        <v>2.2000000000000001E-3</v>
      </c>
      <c r="M139" s="2">
        <v>3.2999999999999995E-3</v>
      </c>
      <c r="N139" s="2">
        <v>2.2000000000000001E-3</v>
      </c>
      <c r="O139" s="2"/>
      <c r="P139" s="2">
        <v>2.2000000000000001E-3</v>
      </c>
      <c r="Q139" s="2">
        <v>1.1000000000000001E-3</v>
      </c>
      <c r="R139" s="2">
        <v>1.1000000000000001E-3</v>
      </c>
      <c r="S139" s="2">
        <v>2.2000000000000001E-3</v>
      </c>
    </row>
    <row r="140" spans="3:19" x14ac:dyDescent="0.2">
      <c r="C140" s="10" t="s">
        <v>9</v>
      </c>
      <c r="D140" s="2">
        <v>7.7033000000000005</v>
      </c>
      <c r="E140" s="2">
        <v>8.0112999999999985</v>
      </c>
      <c r="F140" s="2">
        <v>7.7275</v>
      </c>
      <c r="G140" s="2">
        <v>7.9749999999999996</v>
      </c>
      <c r="H140" s="2"/>
      <c r="I140" s="2">
        <v>8.4007000000000005</v>
      </c>
      <c r="J140" s="2"/>
      <c r="K140" s="2">
        <v>7.9684000000000008</v>
      </c>
      <c r="L140" s="2">
        <v>8.9661000000000008</v>
      </c>
      <c r="M140" s="2">
        <v>8.7802000000000007</v>
      </c>
      <c r="N140" s="2">
        <v>8.8990000000000009</v>
      </c>
      <c r="O140" s="2"/>
      <c r="P140" s="2">
        <v>8.9231999999999996</v>
      </c>
      <c r="Q140" s="2">
        <v>9.2367000000000008</v>
      </c>
      <c r="R140" s="2">
        <v>8.9518000000000004</v>
      </c>
      <c r="S140" s="2">
        <v>9.7624999999999993</v>
      </c>
    </row>
    <row r="141" spans="3:19" x14ac:dyDescent="0.2">
      <c r="C141" s="10" t="s">
        <v>10</v>
      </c>
      <c r="D141" s="2">
        <v>0</v>
      </c>
      <c r="E141" s="2">
        <v>0</v>
      </c>
      <c r="F141" s="2">
        <v>2.2363</v>
      </c>
      <c r="G141" s="2">
        <v>1.2034</v>
      </c>
      <c r="H141" s="2"/>
      <c r="I141" s="2">
        <v>2.3969</v>
      </c>
      <c r="J141" s="2"/>
      <c r="K141" s="2">
        <v>4.4264000000000001</v>
      </c>
      <c r="L141" s="2">
        <v>0</v>
      </c>
      <c r="M141" s="2">
        <v>0</v>
      </c>
      <c r="N141" s="2">
        <v>2.8039000000000001</v>
      </c>
      <c r="O141" s="2"/>
      <c r="P141" s="2">
        <v>3.4969000000000001</v>
      </c>
      <c r="Q141" s="2">
        <v>1.7852999999999999</v>
      </c>
      <c r="R141" s="2">
        <v>2.6411000000000002</v>
      </c>
      <c r="S141" s="2">
        <v>0</v>
      </c>
    </row>
    <row r="142" spans="3:19" x14ac:dyDescent="0.2">
      <c r="C142" s="10" t="s">
        <v>11</v>
      </c>
      <c r="D142" s="2">
        <v>8.9463000000000008</v>
      </c>
      <c r="E142" s="2">
        <v>8.8285999999999998</v>
      </c>
      <c r="F142" s="2">
        <v>8.725200000000001</v>
      </c>
      <c r="G142" s="2">
        <v>8.6800999999999995</v>
      </c>
      <c r="H142" s="2"/>
      <c r="I142" s="2">
        <v>8.7977999999999987</v>
      </c>
      <c r="J142" s="2"/>
      <c r="K142" s="2">
        <v>9.0408999999999988</v>
      </c>
      <c r="L142" s="2">
        <v>8.9605999999999995</v>
      </c>
      <c r="M142" s="2">
        <v>8.829699999999999</v>
      </c>
      <c r="N142" s="2">
        <v>8.7988999999999997</v>
      </c>
      <c r="O142" s="2"/>
      <c r="P142" s="2">
        <v>8.9803999999999995</v>
      </c>
      <c r="Q142" s="2">
        <v>9.655800000000001</v>
      </c>
      <c r="R142" s="2">
        <v>9.0595999999999997</v>
      </c>
      <c r="S142" s="2">
        <v>9.0288000000000004</v>
      </c>
    </row>
    <row r="143" spans="3:19" x14ac:dyDescent="0.2">
      <c r="C143" s="10" t="s">
        <v>12</v>
      </c>
      <c r="D143" s="2">
        <v>5.9113999999999995</v>
      </c>
      <c r="E143" s="2">
        <v>5.8332999999999995</v>
      </c>
      <c r="F143" s="2">
        <v>6.0257999999999994</v>
      </c>
      <c r="G143" s="2">
        <v>5.9884000000000004</v>
      </c>
      <c r="H143" s="2"/>
      <c r="I143" s="2">
        <v>6.0708999999999991</v>
      </c>
      <c r="J143" s="2"/>
      <c r="K143" s="2">
        <v>6.1611000000000002</v>
      </c>
      <c r="L143" s="2">
        <v>6.2733000000000008</v>
      </c>
      <c r="M143" s="2">
        <v>6.1181999999999999</v>
      </c>
      <c r="N143" s="2">
        <v>6.1148999999999996</v>
      </c>
      <c r="O143" s="2"/>
      <c r="P143" s="2">
        <v>6.2601000000000004</v>
      </c>
      <c r="Q143" s="2">
        <v>6.8441999999999998</v>
      </c>
      <c r="R143" s="2">
        <v>6.4988000000000001</v>
      </c>
      <c r="S143" s="2">
        <v>6.3162000000000003</v>
      </c>
    </row>
    <row r="144" spans="3:19" x14ac:dyDescent="0.2">
      <c r="H144" s="9"/>
      <c r="I144" s="9"/>
      <c r="J144" s="9"/>
      <c r="K144" s="9"/>
      <c r="L144" s="9"/>
      <c r="M144" s="9"/>
      <c r="N144" s="9"/>
    </row>
    <row r="145" spans="1:19" x14ac:dyDescent="0.2">
      <c r="A145" s="1">
        <v>6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2">
      <c r="C146" s="3"/>
      <c r="D146" s="3" t="s">
        <v>14</v>
      </c>
      <c r="E146" s="3"/>
      <c r="F146" s="3"/>
      <c r="G146" s="3"/>
      <c r="H146" s="3"/>
      <c r="I146" s="3" t="s">
        <v>17</v>
      </c>
      <c r="J146" s="3"/>
      <c r="K146" s="3" t="s">
        <v>1</v>
      </c>
      <c r="L146" s="3"/>
      <c r="M146" s="3"/>
      <c r="N146" s="3"/>
      <c r="O146" s="3"/>
      <c r="P146" s="3" t="s">
        <v>2</v>
      </c>
      <c r="Q146" s="3"/>
      <c r="R146" s="3"/>
      <c r="S146" s="3"/>
    </row>
    <row r="147" spans="1:19" x14ac:dyDescent="0.2">
      <c r="C147" s="3"/>
      <c r="D147" s="3" t="s">
        <v>3</v>
      </c>
      <c r="E147" s="3"/>
      <c r="F147" s="3"/>
      <c r="G147" s="3"/>
      <c r="H147" s="3"/>
      <c r="I147" s="3" t="s">
        <v>3</v>
      </c>
      <c r="J147" s="3"/>
      <c r="K147" s="3" t="s">
        <v>4</v>
      </c>
      <c r="L147" s="3"/>
      <c r="M147" s="3"/>
      <c r="N147" s="3"/>
      <c r="O147" s="3"/>
      <c r="P147" s="3" t="s">
        <v>4</v>
      </c>
      <c r="Q147" s="3"/>
      <c r="R147" s="3"/>
      <c r="S147" s="3"/>
    </row>
    <row r="148" spans="1:19" x14ac:dyDescent="0.2">
      <c r="C148" s="3"/>
      <c r="D148" s="3">
        <v>1</v>
      </c>
      <c r="E148" s="3">
        <v>5</v>
      </c>
      <c r="F148" s="3">
        <v>10</v>
      </c>
      <c r="G148" s="3">
        <v>20</v>
      </c>
      <c r="H148" s="3"/>
      <c r="I148" s="3"/>
      <c r="J148" s="3"/>
      <c r="K148" s="3">
        <v>1</v>
      </c>
      <c r="L148" s="3">
        <v>5</v>
      </c>
      <c r="M148" s="3">
        <v>10</v>
      </c>
      <c r="N148" s="3">
        <v>20</v>
      </c>
      <c r="O148" s="3"/>
      <c r="P148" s="3">
        <v>1</v>
      </c>
      <c r="Q148" s="3">
        <v>5</v>
      </c>
      <c r="R148" s="3">
        <v>10</v>
      </c>
      <c r="S148" s="3">
        <v>20</v>
      </c>
    </row>
    <row r="149" spans="1:19" x14ac:dyDescent="0.2">
      <c r="C149" s="10" t="s">
        <v>6</v>
      </c>
      <c r="D149" s="9"/>
      <c r="E149" s="9"/>
      <c r="F149" s="9"/>
      <c r="G149" s="9"/>
      <c r="H149" s="2"/>
      <c r="I149" s="9"/>
      <c r="J149" s="2"/>
      <c r="K149" s="9"/>
      <c r="L149" s="9"/>
      <c r="M149" s="9"/>
      <c r="N149" s="9"/>
      <c r="O149" s="2"/>
      <c r="P149" s="9"/>
      <c r="Q149" s="9"/>
      <c r="R149" s="9"/>
      <c r="S149" s="9"/>
    </row>
    <row r="150" spans="1:19" x14ac:dyDescent="0.2">
      <c r="C150" s="10" t="s">
        <v>7</v>
      </c>
      <c r="D150" s="9"/>
      <c r="E150" s="9"/>
      <c r="F150" s="9"/>
      <c r="G150" s="9"/>
      <c r="H150" s="2"/>
      <c r="I150" s="9"/>
      <c r="J150" s="2"/>
      <c r="K150" s="9"/>
      <c r="L150" s="9"/>
      <c r="M150" s="9"/>
      <c r="N150" s="9"/>
      <c r="O150" s="2"/>
      <c r="P150" s="9"/>
      <c r="Q150" s="9"/>
      <c r="R150" s="9"/>
      <c r="S150" s="9"/>
    </row>
    <row r="151" spans="1:19" x14ac:dyDescent="0.2">
      <c r="C151" s="10" t="s">
        <v>8</v>
      </c>
      <c r="D151" s="9"/>
      <c r="E151" s="9"/>
      <c r="F151" s="9"/>
      <c r="G151" s="9"/>
      <c r="H151" s="2"/>
      <c r="I151" s="9"/>
      <c r="J151" s="2"/>
      <c r="K151" s="9"/>
      <c r="L151" s="9"/>
      <c r="M151" s="9"/>
      <c r="N151" s="9"/>
      <c r="O151" s="2"/>
      <c r="P151" s="9"/>
      <c r="Q151" s="9"/>
      <c r="R151" s="9"/>
      <c r="S151" s="9"/>
    </row>
    <row r="152" spans="1:19" x14ac:dyDescent="0.2">
      <c r="C152" s="10" t="s">
        <v>9</v>
      </c>
      <c r="D152" s="9"/>
      <c r="E152" s="9"/>
      <c r="F152" s="9"/>
      <c r="G152" s="9"/>
      <c r="H152" s="2"/>
      <c r="I152" s="9"/>
      <c r="J152" s="2"/>
      <c r="K152" s="9"/>
      <c r="L152" s="9"/>
      <c r="M152" s="9"/>
      <c r="N152" s="9"/>
      <c r="O152" s="2"/>
      <c r="P152" s="9"/>
      <c r="Q152" s="9"/>
      <c r="R152" s="9"/>
      <c r="S152" s="9"/>
    </row>
    <row r="153" spans="1:19" x14ac:dyDescent="0.2">
      <c r="C153" s="10" t="s">
        <v>10</v>
      </c>
      <c r="D153" s="9"/>
      <c r="E153" s="9"/>
      <c r="F153" s="9"/>
      <c r="G153" s="9"/>
      <c r="H153" s="2"/>
      <c r="I153" s="9"/>
      <c r="J153" s="2"/>
      <c r="K153" s="9"/>
      <c r="L153" s="9"/>
      <c r="M153" s="9"/>
      <c r="N153" s="9"/>
      <c r="O153" s="2"/>
      <c r="P153" s="9"/>
      <c r="Q153" s="9"/>
      <c r="R153" s="9"/>
      <c r="S153" s="9"/>
    </row>
    <row r="154" spans="1:19" x14ac:dyDescent="0.2">
      <c r="C154" s="10" t="s">
        <v>11</v>
      </c>
      <c r="D154" s="9"/>
      <c r="E154" s="9"/>
      <c r="F154" s="9"/>
      <c r="G154" s="9"/>
      <c r="H154" s="2"/>
      <c r="I154" s="9"/>
      <c r="J154" s="2"/>
      <c r="K154" s="9"/>
      <c r="L154" s="9"/>
      <c r="M154" s="9"/>
      <c r="N154" s="9"/>
      <c r="O154" s="2"/>
      <c r="P154" s="9"/>
      <c r="Q154" s="9"/>
      <c r="R154" s="9"/>
      <c r="S154" s="9"/>
    </row>
    <row r="155" spans="1:19" x14ac:dyDescent="0.2">
      <c r="C155" s="10" t="s">
        <v>12</v>
      </c>
      <c r="D155" s="9"/>
      <c r="E155" s="9"/>
      <c r="F155" s="9"/>
      <c r="G155" s="9"/>
      <c r="H155" s="2"/>
      <c r="I155" s="9"/>
      <c r="J155" s="2"/>
      <c r="K155" s="9"/>
      <c r="L155" s="9"/>
      <c r="M155" s="9"/>
      <c r="N155" s="9"/>
      <c r="O155" s="2"/>
      <c r="P155" s="9"/>
      <c r="Q155" s="9"/>
      <c r="R155" s="9"/>
      <c r="S155" s="9"/>
    </row>
    <row r="156" spans="1:19" x14ac:dyDescent="0.2">
      <c r="C156" s="6" t="s">
        <v>19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x14ac:dyDescent="0.2">
      <c r="C157" s="10" t="s">
        <v>6</v>
      </c>
      <c r="D157" s="2">
        <v>0</v>
      </c>
      <c r="E157" s="2">
        <v>0</v>
      </c>
      <c r="F157" s="2">
        <v>0</v>
      </c>
      <c r="G157" s="2">
        <v>0</v>
      </c>
      <c r="H157" s="2"/>
      <c r="I157" s="2">
        <v>0</v>
      </c>
      <c r="J157" s="2"/>
      <c r="K157" s="2">
        <v>0</v>
      </c>
      <c r="L157" s="2">
        <v>0</v>
      </c>
      <c r="M157" s="2">
        <v>0</v>
      </c>
      <c r="N157" s="2">
        <v>0</v>
      </c>
      <c r="O157" s="2"/>
      <c r="P157" s="2">
        <v>0</v>
      </c>
      <c r="Q157" s="2">
        <v>0</v>
      </c>
      <c r="R157" s="2">
        <v>0</v>
      </c>
      <c r="S157" s="2">
        <v>0</v>
      </c>
    </row>
    <row r="158" spans="1:19" x14ac:dyDescent="0.2">
      <c r="C158" s="10" t="s">
        <v>7</v>
      </c>
      <c r="D158" s="2">
        <v>0</v>
      </c>
      <c r="E158" s="2">
        <v>0</v>
      </c>
      <c r="F158" s="2">
        <v>0</v>
      </c>
      <c r="G158" s="2">
        <v>0</v>
      </c>
      <c r="H158" s="2"/>
      <c r="I158" s="2">
        <v>0</v>
      </c>
      <c r="J158" s="2"/>
      <c r="K158" s="2">
        <v>0</v>
      </c>
      <c r="L158" s="2">
        <v>0</v>
      </c>
      <c r="M158" s="2">
        <v>0</v>
      </c>
      <c r="N158" s="2">
        <v>0</v>
      </c>
      <c r="O158" s="2"/>
      <c r="P158" s="2">
        <v>0</v>
      </c>
      <c r="Q158" s="2">
        <v>0</v>
      </c>
      <c r="R158" s="2">
        <v>0</v>
      </c>
      <c r="S158" s="2">
        <v>0</v>
      </c>
    </row>
    <row r="159" spans="1:19" x14ac:dyDescent="0.2">
      <c r="C159" s="10" t="s">
        <v>8</v>
      </c>
      <c r="D159" s="2">
        <v>0</v>
      </c>
      <c r="E159" s="2">
        <v>0</v>
      </c>
      <c r="F159" s="2">
        <v>0</v>
      </c>
      <c r="G159" s="2">
        <v>0</v>
      </c>
      <c r="H159" s="2"/>
      <c r="I159" s="2">
        <v>0</v>
      </c>
      <c r="J159" s="2"/>
      <c r="K159" s="2">
        <v>0</v>
      </c>
      <c r="L159" s="2">
        <v>0</v>
      </c>
      <c r="M159" s="2">
        <v>0</v>
      </c>
      <c r="N159" s="2">
        <v>0</v>
      </c>
      <c r="O159" s="2"/>
      <c r="P159" s="2">
        <v>0</v>
      </c>
      <c r="Q159" s="2">
        <v>0</v>
      </c>
      <c r="R159" s="2">
        <v>0</v>
      </c>
      <c r="S159" s="2">
        <v>0</v>
      </c>
    </row>
    <row r="160" spans="1:19" x14ac:dyDescent="0.2">
      <c r="C160" s="10" t="s">
        <v>9</v>
      </c>
      <c r="D160" s="2">
        <v>0</v>
      </c>
      <c r="E160" s="2">
        <v>0</v>
      </c>
      <c r="F160" s="2">
        <v>0</v>
      </c>
      <c r="G160" s="2">
        <v>0</v>
      </c>
      <c r="H160" s="2"/>
      <c r="I160" s="2">
        <v>0</v>
      </c>
      <c r="J160" s="2"/>
      <c r="K160" s="2">
        <v>0</v>
      </c>
      <c r="L160" s="2">
        <v>0</v>
      </c>
      <c r="M160" s="2">
        <v>0</v>
      </c>
      <c r="N160" s="2">
        <v>0</v>
      </c>
      <c r="O160" s="2"/>
      <c r="P160" s="2">
        <v>0</v>
      </c>
      <c r="Q160" s="2">
        <v>0</v>
      </c>
      <c r="R160" s="2">
        <v>0</v>
      </c>
      <c r="S160" s="2">
        <v>0</v>
      </c>
    </row>
    <row r="161" spans="1:19" x14ac:dyDescent="0.2">
      <c r="C161" s="10" t="s">
        <v>10</v>
      </c>
      <c r="D161" s="2">
        <v>0</v>
      </c>
      <c r="E161" s="2">
        <v>0</v>
      </c>
      <c r="F161" s="2">
        <v>0</v>
      </c>
      <c r="G161" s="2">
        <v>0</v>
      </c>
      <c r="H161" s="2"/>
      <c r="I161" s="2">
        <v>0</v>
      </c>
      <c r="J161" s="2"/>
      <c r="K161" s="2">
        <v>0</v>
      </c>
      <c r="L161" s="2">
        <v>0</v>
      </c>
      <c r="M161" s="2">
        <v>0</v>
      </c>
      <c r="N161" s="2">
        <v>0</v>
      </c>
      <c r="O161" s="2"/>
      <c r="P161" s="2">
        <v>0</v>
      </c>
      <c r="Q161" s="2">
        <v>0</v>
      </c>
      <c r="R161" s="2">
        <v>0</v>
      </c>
      <c r="S161" s="2">
        <v>0</v>
      </c>
    </row>
    <row r="162" spans="1:19" x14ac:dyDescent="0.2">
      <c r="C162" s="10" t="s">
        <v>11</v>
      </c>
      <c r="D162" s="2">
        <v>0</v>
      </c>
      <c r="E162" s="2">
        <v>0</v>
      </c>
      <c r="F162" s="2">
        <v>0</v>
      </c>
      <c r="G162" s="2">
        <v>0</v>
      </c>
      <c r="H162" s="2"/>
      <c r="I162" s="2">
        <v>0</v>
      </c>
      <c r="J162" s="2"/>
      <c r="K162" s="2">
        <v>0</v>
      </c>
      <c r="L162" s="2">
        <v>0</v>
      </c>
      <c r="M162" s="2">
        <v>0</v>
      </c>
      <c r="N162" s="2">
        <v>0</v>
      </c>
      <c r="O162" s="2"/>
      <c r="P162" s="2">
        <v>0</v>
      </c>
      <c r="Q162" s="2">
        <v>0</v>
      </c>
      <c r="R162" s="2">
        <v>0</v>
      </c>
      <c r="S162" s="2">
        <v>0</v>
      </c>
    </row>
    <row r="163" spans="1:19" x14ac:dyDescent="0.2">
      <c r="C163" s="10" t="s">
        <v>12</v>
      </c>
      <c r="D163" s="2">
        <v>0</v>
      </c>
      <c r="E163" s="2">
        <v>0</v>
      </c>
      <c r="F163" s="2">
        <v>0</v>
      </c>
      <c r="G163" s="2">
        <v>0</v>
      </c>
      <c r="H163" s="2"/>
      <c r="I163" s="2">
        <v>0</v>
      </c>
      <c r="J163" s="2"/>
      <c r="K163" s="2">
        <v>0</v>
      </c>
      <c r="L163" s="2">
        <v>0</v>
      </c>
      <c r="M163" s="2">
        <v>0</v>
      </c>
      <c r="N163" s="2">
        <v>0</v>
      </c>
      <c r="O163" s="2"/>
      <c r="P163" s="2">
        <v>0</v>
      </c>
      <c r="Q163" s="2">
        <v>0</v>
      </c>
      <c r="R163" s="2">
        <v>0</v>
      </c>
      <c r="S163" s="2">
        <v>0</v>
      </c>
    </row>
    <row r="164" spans="1:19" x14ac:dyDescent="0.2">
      <c r="C164" s="6" t="s">
        <v>13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C165" s="10" t="s">
        <v>6</v>
      </c>
      <c r="D165" s="2">
        <v>0</v>
      </c>
      <c r="E165" s="2">
        <v>0</v>
      </c>
      <c r="F165" s="2">
        <v>0</v>
      </c>
      <c r="G165" s="2">
        <v>0</v>
      </c>
      <c r="H165" s="2"/>
      <c r="I165" s="2">
        <v>0</v>
      </c>
      <c r="J165" s="2"/>
      <c r="K165" s="2">
        <v>0</v>
      </c>
      <c r="L165" s="2">
        <v>0</v>
      </c>
      <c r="M165" s="2">
        <v>0</v>
      </c>
      <c r="N165" s="2">
        <v>0</v>
      </c>
      <c r="O165" s="2"/>
      <c r="P165" s="2">
        <v>0</v>
      </c>
      <c r="Q165" s="2">
        <v>0</v>
      </c>
      <c r="R165" s="2">
        <v>0</v>
      </c>
      <c r="S165" s="2">
        <v>0</v>
      </c>
    </row>
    <row r="166" spans="1:19" x14ac:dyDescent="0.2">
      <c r="C166" s="10" t="s">
        <v>7</v>
      </c>
      <c r="D166" s="2">
        <v>0</v>
      </c>
      <c r="E166" s="2">
        <v>0</v>
      </c>
      <c r="F166" s="2">
        <v>0</v>
      </c>
      <c r="G166" s="2">
        <v>0</v>
      </c>
      <c r="H166" s="2"/>
      <c r="I166" s="2">
        <v>0</v>
      </c>
      <c r="J166" s="2"/>
      <c r="K166" s="2">
        <v>0</v>
      </c>
      <c r="L166" s="2">
        <v>0</v>
      </c>
      <c r="M166" s="2">
        <v>0</v>
      </c>
      <c r="N166" s="2">
        <v>0</v>
      </c>
      <c r="O166" s="2"/>
      <c r="P166" s="2">
        <v>0</v>
      </c>
      <c r="Q166" s="2">
        <v>0</v>
      </c>
      <c r="R166" s="2">
        <v>0</v>
      </c>
      <c r="S166" s="2">
        <v>0</v>
      </c>
    </row>
    <row r="167" spans="1:19" x14ac:dyDescent="0.2">
      <c r="C167" s="10" t="s">
        <v>8</v>
      </c>
      <c r="D167" s="2">
        <v>0</v>
      </c>
      <c r="E167" s="2">
        <v>0</v>
      </c>
      <c r="F167" s="2">
        <v>0</v>
      </c>
      <c r="G167" s="2">
        <v>0</v>
      </c>
      <c r="H167" s="2"/>
      <c r="I167" s="2">
        <v>0</v>
      </c>
      <c r="J167" s="2"/>
      <c r="K167" s="2">
        <v>0</v>
      </c>
      <c r="L167" s="2">
        <v>0</v>
      </c>
      <c r="M167" s="2">
        <v>0</v>
      </c>
      <c r="N167" s="2">
        <v>0</v>
      </c>
      <c r="O167" s="2"/>
      <c r="P167" s="2">
        <v>0</v>
      </c>
      <c r="Q167" s="2">
        <v>0</v>
      </c>
      <c r="R167" s="2">
        <v>0</v>
      </c>
      <c r="S167" s="2">
        <v>0</v>
      </c>
    </row>
    <row r="168" spans="1:19" x14ac:dyDescent="0.2">
      <c r="C168" s="10" t="s">
        <v>9</v>
      </c>
      <c r="D168" s="2">
        <v>0</v>
      </c>
      <c r="E168" s="2">
        <v>0</v>
      </c>
      <c r="F168" s="2">
        <v>0</v>
      </c>
      <c r="G168" s="2">
        <v>0</v>
      </c>
      <c r="H168" s="2"/>
      <c r="I168" s="2">
        <v>0</v>
      </c>
      <c r="J168" s="2"/>
      <c r="K168" s="2">
        <v>0</v>
      </c>
      <c r="L168" s="2">
        <v>0</v>
      </c>
      <c r="M168" s="2">
        <v>0</v>
      </c>
      <c r="N168" s="2">
        <v>0</v>
      </c>
      <c r="O168" s="2"/>
      <c r="P168" s="2">
        <v>0</v>
      </c>
      <c r="Q168" s="2">
        <v>0</v>
      </c>
      <c r="R168" s="2">
        <v>0</v>
      </c>
      <c r="S168" s="2">
        <v>0</v>
      </c>
    </row>
    <row r="169" spans="1:19" x14ac:dyDescent="0.2">
      <c r="C169" s="10" t="s">
        <v>10</v>
      </c>
      <c r="D169" s="2">
        <v>0</v>
      </c>
      <c r="E169" s="2">
        <v>0</v>
      </c>
      <c r="F169" s="2">
        <v>0</v>
      </c>
      <c r="G169" s="2">
        <v>0</v>
      </c>
      <c r="H169" s="2"/>
      <c r="I169" s="2">
        <v>0</v>
      </c>
      <c r="J169" s="2"/>
      <c r="K169" s="2">
        <v>0</v>
      </c>
      <c r="L169" s="2">
        <v>0</v>
      </c>
      <c r="M169" s="2">
        <v>0</v>
      </c>
      <c r="N169" s="2">
        <v>0</v>
      </c>
      <c r="O169" s="2"/>
      <c r="P169" s="2">
        <v>0</v>
      </c>
      <c r="Q169" s="2">
        <v>0</v>
      </c>
      <c r="R169" s="2">
        <v>0</v>
      </c>
      <c r="S169" s="2">
        <v>0</v>
      </c>
    </row>
    <row r="170" spans="1:19" x14ac:dyDescent="0.2">
      <c r="C170" s="10" t="s">
        <v>11</v>
      </c>
      <c r="D170" s="2">
        <v>0</v>
      </c>
      <c r="E170" s="2">
        <v>0</v>
      </c>
      <c r="F170" s="2">
        <v>0</v>
      </c>
      <c r="G170" s="2">
        <v>0</v>
      </c>
      <c r="H170" s="2"/>
      <c r="I170" s="2">
        <v>0</v>
      </c>
      <c r="J170" s="2"/>
      <c r="K170" s="2">
        <v>0</v>
      </c>
      <c r="L170" s="2">
        <v>0</v>
      </c>
      <c r="M170" s="2">
        <v>0</v>
      </c>
      <c r="N170" s="2">
        <v>0</v>
      </c>
      <c r="O170" s="2"/>
      <c r="P170" s="2">
        <v>0</v>
      </c>
      <c r="Q170" s="2">
        <v>0</v>
      </c>
      <c r="R170" s="2">
        <v>0</v>
      </c>
      <c r="S170" s="2">
        <v>0</v>
      </c>
    </row>
    <row r="171" spans="1:19" x14ac:dyDescent="0.2">
      <c r="C171" s="10" t="s">
        <v>12</v>
      </c>
      <c r="D171" s="2">
        <v>0</v>
      </c>
      <c r="E171" s="2">
        <v>0</v>
      </c>
      <c r="F171" s="2">
        <v>0</v>
      </c>
      <c r="G171" s="2">
        <v>0</v>
      </c>
      <c r="H171" s="2"/>
      <c r="I171" s="2">
        <v>0</v>
      </c>
      <c r="J171" s="2"/>
      <c r="K171" s="2">
        <v>0</v>
      </c>
      <c r="L171" s="2">
        <v>0</v>
      </c>
      <c r="M171" s="2">
        <v>0</v>
      </c>
      <c r="N171" s="2">
        <v>0</v>
      </c>
      <c r="O171" s="2"/>
      <c r="P171" s="2">
        <v>0</v>
      </c>
      <c r="Q171" s="2">
        <v>0</v>
      </c>
      <c r="R171" s="2">
        <v>0</v>
      </c>
      <c r="S171" s="2">
        <v>0</v>
      </c>
    </row>
    <row r="173" spans="1:19" x14ac:dyDescent="0.2">
      <c r="A173" s="1">
        <v>7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2">
      <c r="C174" s="3"/>
      <c r="D174" s="3" t="s">
        <v>14</v>
      </c>
      <c r="E174" s="3"/>
      <c r="F174" s="3"/>
      <c r="G174" s="3"/>
      <c r="H174" s="3"/>
      <c r="I174" s="3" t="s">
        <v>18</v>
      </c>
      <c r="J174" s="3"/>
      <c r="K174" s="3" t="s">
        <v>1</v>
      </c>
      <c r="L174" s="3"/>
      <c r="M174" s="3"/>
      <c r="N174" s="3"/>
      <c r="O174" s="3"/>
      <c r="P174" s="3" t="s">
        <v>2</v>
      </c>
      <c r="Q174" s="3"/>
      <c r="R174" s="3"/>
      <c r="S174" s="3"/>
    </row>
    <row r="175" spans="1:19" x14ac:dyDescent="0.2">
      <c r="C175" s="3"/>
      <c r="D175" s="3" t="s">
        <v>3</v>
      </c>
      <c r="E175" s="3"/>
      <c r="F175" s="3"/>
      <c r="G175" s="3"/>
      <c r="H175" s="3"/>
      <c r="I175" s="3" t="s">
        <v>3</v>
      </c>
      <c r="J175" s="3"/>
      <c r="K175" s="3" t="s">
        <v>4</v>
      </c>
      <c r="L175" s="3"/>
      <c r="M175" s="3"/>
      <c r="N175" s="3"/>
      <c r="O175" s="3"/>
      <c r="P175" s="3" t="s">
        <v>4</v>
      </c>
      <c r="Q175" s="3"/>
      <c r="R175" s="3"/>
      <c r="S175" s="3"/>
    </row>
    <row r="176" spans="1:19" x14ac:dyDescent="0.2">
      <c r="C176" s="3"/>
      <c r="D176" s="3">
        <v>1</v>
      </c>
      <c r="E176" s="3">
        <v>5</v>
      </c>
      <c r="F176" s="3">
        <v>10</v>
      </c>
      <c r="G176" s="3">
        <v>20</v>
      </c>
      <c r="H176" s="3"/>
      <c r="I176" s="3"/>
      <c r="J176" s="3"/>
      <c r="K176" s="3">
        <v>1</v>
      </c>
      <c r="L176" s="3">
        <v>5</v>
      </c>
      <c r="M176" s="3">
        <v>10</v>
      </c>
      <c r="N176" s="3">
        <v>20</v>
      </c>
      <c r="O176" s="3"/>
      <c r="P176" s="3">
        <v>1</v>
      </c>
      <c r="Q176" s="3">
        <v>5</v>
      </c>
      <c r="R176" s="3">
        <v>10</v>
      </c>
      <c r="S176" s="3">
        <v>20</v>
      </c>
    </row>
    <row r="177" spans="3:19" x14ac:dyDescent="0.2">
      <c r="C177" s="10" t="s">
        <v>6</v>
      </c>
      <c r="D177" s="9">
        <v>0.1244</v>
      </c>
      <c r="E177" s="9">
        <v>0.67010000000000003</v>
      </c>
      <c r="F177" s="9">
        <v>0.97819999999999996</v>
      </c>
      <c r="G177" s="9">
        <v>1.869</v>
      </c>
      <c r="H177" s="2"/>
      <c r="I177" s="9">
        <v>2.9999999999999997E-4</v>
      </c>
      <c r="J177" s="2"/>
      <c r="K177" s="9">
        <v>0.1142</v>
      </c>
      <c r="L177" s="9">
        <v>0.57869999999999999</v>
      </c>
      <c r="M177" s="9">
        <v>0.86019999999999996</v>
      </c>
      <c r="N177" s="9">
        <v>1.54</v>
      </c>
      <c r="O177" s="2"/>
      <c r="P177" s="9">
        <v>0.11849999999999999</v>
      </c>
      <c r="Q177" s="9">
        <v>0.57569999999999999</v>
      </c>
      <c r="R177" s="9">
        <v>0.98129999999999995</v>
      </c>
      <c r="S177" s="9">
        <v>1.7849999999999999</v>
      </c>
    </row>
    <row r="178" spans="3:19" x14ac:dyDescent="0.2">
      <c r="C178" s="10" t="s">
        <v>7</v>
      </c>
      <c r="D178" s="9">
        <v>0.10299999999999999</v>
      </c>
      <c r="E178" s="9">
        <v>0.55349999999999999</v>
      </c>
      <c r="F178" s="9">
        <v>0.80620000000000003</v>
      </c>
      <c r="G178" s="9">
        <v>1.536</v>
      </c>
      <c r="H178" s="2"/>
      <c r="I178" s="9">
        <v>4.0000000000000002E-4</v>
      </c>
      <c r="J178" s="2"/>
      <c r="K178" s="9">
        <v>9.2999999999999999E-2</v>
      </c>
      <c r="L178" s="9">
        <v>0.47270000000000001</v>
      </c>
      <c r="M178" s="9">
        <v>0.70450000000000002</v>
      </c>
      <c r="N178" s="9">
        <v>1.2649999999999999</v>
      </c>
      <c r="O178" s="2"/>
      <c r="P178" s="9">
        <v>9.7199999999999995E-2</v>
      </c>
      <c r="Q178" s="9">
        <v>0.47239999999999999</v>
      </c>
      <c r="R178" s="9">
        <v>0.80520000000000003</v>
      </c>
      <c r="S178" s="9">
        <v>1.462</v>
      </c>
    </row>
    <row r="179" spans="3:19" x14ac:dyDescent="0.2">
      <c r="C179" s="10" t="s">
        <v>8</v>
      </c>
      <c r="D179" s="9">
        <v>0.1109</v>
      </c>
      <c r="E179" s="9">
        <v>0.59799999999999998</v>
      </c>
      <c r="F179" s="9">
        <v>0.87229999999999996</v>
      </c>
      <c r="G179" s="9">
        <v>1.6679999999999999</v>
      </c>
      <c r="H179" s="2"/>
      <c r="I179" s="9">
        <v>4.0000000000000002E-4</v>
      </c>
      <c r="J179" s="2"/>
      <c r="K179" s="9">
        <v>0.1011</v>
      </c>
      <c r="L179" s="9">
        <v>0.51559999999999995</v>
      </c>
      <c r="M179" s="9">
        <v>0.76780000000000004</v>
      </c>
      <c r="N179" s="9">
        <v>1.377</v>
      </c>
      <c r="O179" s="2"/>
      <c r="P179" s="9">
        <v>0.1055</v>
      </c>
      <c r="Q179" s="9">
        <v>0.51380000000000003</v>
      </c>
      <c r="R179" s="9">
        <v>0.87490000000000001</v>
      </c>
      <c r="S179" s="9">
        <v>1.591</v>
      </c>
    </row>
    <row r="180" spans="3:19" x14ac:dyDescent="0.2">
      <c r="C180" s="10" t="s">
        <v>9</v>
      </c>
      <c r="D180" s="9">
        <v>0.81499999999999995</v>
      </c>
      <c r="E180" s="9">
        <v>0.83960000000000001</v>
      </c>
      <c r="F180" s="9">
        <v>0.86990000000000001</v>
      </c>
      <c r="G180" s="9">
        <v>0.8377</v>
      </c>
      <c r="H180" s="2"/>
      <c r="I180" s="9">
        <v>2.206</v>
      </c>
      <c r="J180" s="2"/>
      <c r="K180" s="9">
        <v>1.0009999999999999</v>
      </c>
      <c r="L180" s="9">
        <v>0.95050000000000001</v>
      </c>
      <c r="M180" s="9">
        <v>0.97940000000000005</v>
      </c>
      <c r="N180" s="9">
        <v>0.9456</v>
      </c>
      <c r="O180" s="2"/>
      <c r="P180" s="9">
        <v>1.0069999999999999</v>
      </c>
      <c r="Q180" s="9">
        <v>0.94010000000000005</v>
      </c>
      <c r="R180" s="9">
        <v>0.9163</v>
      </c>
      <c r="S180" s="9">
        <v>1.028</v>
      </c>
    </row>
    <row r="181" spans="3:19" x14ac:dyDescent="0.2">
      <c r="C181" s="10" t="s">
        <v>10</v>
      </c>
      <c r="D181" s="9">
        <v>0.1749</v>
      </c>
      <c r="E181" s="9">
        <v>0.2777</v>
      </c>
      <c r="F181" s="9">
        <v>-0.29039999999999999</v>
      </c>
      <c r="G181" s="9">
        <v>7.7799999999999994E-2</v>
      </c>
      <c r="H181" s="2"/>
      <c r="I181" s="9">
        <v>1.347</v>
      </c>
      <c r="J181" s="2"/>
      <c r="K181" s="9">
        <v>0.27579999999999999</v>
      </c>
      <c r="L181" s="9">
        <v>0.30399999999999999</v>
      </c>
      <c r="M181" s="9">
        <v>0.30990000000000001</v>
      </c>
      <c r="N181" s="9">
        <v>-0.2258</v>
      </c>
      <c r="O181" s="2"/>
      <c r="P181" s="9">
        <v>0.1371</v>
      </c>
      <c r="Q181" s="9">
        <v>5.11E-2</v>
      </c>
      <c r="R181" s="9">
        <v>0.19739999999999999</v>
      </c>
      <c r="S181" s="9">
        <v>0.28960000000000002</v>
      </c>
    </row>
    <row r="182" spans="3:19" x14ac:dyDescent="0.2">
      <c r="C182" s="10" t="s">
        <v>11</v>
      </c>
      <c r="D182" s="9">
        <v>0.81730000000000003</v>
      </c>
      <c r="E182" s="9">
        <v>0.81299999999999994</v>
      </c>
      <c r="F182" s="9">
        <v>0.81920000000000004</v>
      </c>
      <c r="G182" s="9">
        <v>0.81740000000000002</v>
      </c>
      <c r="H182" s="2"/>
      <c r="I182" s="9">
        <v>2.3420000000000001</v>
      </c>
      <c r="J182" s="2"/>
      <c r="K182" s="9">
        <v>0.92630000000000001</v>
      </c>
      <c r="L182" s="9">
        <v>0.94599999999999995</v>
      </c>
      <c r="M182" s="9">
        <v>0.93389999999999995</v>
      </c>
      <c r="N182" s="9">
        <v>0.94269999999999998</v>
      </c>
      <c r="O182" s="2"/>
      <c r="P182" s="9">
        <v>0.91700000000000004</v>
      </c>
      <c r="Q182" s="9">
        <v>0.91110000000000002</v>
      </c>
      <c r="R182" s="9">
        <v>0.91359999999999997</v>
      </c>
      <c r="S182" s="9">
        <v>0.91949999999999998</v>
      </c>
    </row>
    <row r="183" spans="3:19" x14ac:dyDescent="0.2">
      <c r="C183" s="10" t="s">
        <v>12</v>
      </c>
      <c r="D183" s="9">
        <v>0.58120000000000005</v>
      </c>
      <c r="E183" s="9">
        <v>0.58430000000000004</v>
      </c>
      <c r="F183" s="9">
        <v>0.57079999999999997</v>
      </c>
      <c r="G183" s="9">
        <v>0.58950000000000002</v>
      </c>
      <c r="H183" s="2"/>
      <c r="I183" s="9">
        <v>1.7769999999999999</v>
      </c>
      <c r="J183" s="2"/>
      <c r="K183" s="9">
        <v>0.6714</v>
      </c>
      <c r="L183" s="9">
        <v>0.67579999999999996</v>
      </c>
      <c r="M183" s="9">
        <v>0.68179999999999996</v>
      </c>
      <c r="N183" s="9">
        <v>0.68769999999999998</v>
      </c>
      <c r="O183" s="2"/>
      <c r="P183" s="9">
        <v>0.67579999999999996</v>
      </c>
      <c r="Q183" s="9">
        <v>0.6542</v>
      </c>
      <c r="R183" s="9">
        <v>0.67290000000000005</v>
      </c>
      <c r="S183" s="9">
        <v>0.66830000000000001</v>
      </c>
    </row>
    <row r="184" spans="3:19" x14ac:dyDescent="0.2">
      <c r="C184" s="6" t="s">
        <v>19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3:19" x14ac:dyDescent="0.2">
      <c r="C185" s="10" t="s">
        <v>6</v>
      </c>
      <c r="D185" s="2">
        <v>0.1244</v>
      </c>
      <c r="E185" s="2">
        <v>0.67010000000000003</v>
      </c>
      <c r="F185" s="2">
        <v>0.97819999999999996</v>
      </c>
      <c r="G185" s="2">
        <v>1.869</v>
      </c>
      <c r="H185" s="2"/>
      <c r="I185" s="2">
        <v>2.9999999999999997E-4</v>
      </c>
      <c r="J185" s="2"/>
      <c r="K185" s="2">
        <v>0.1142</v>
      </c>
      <c r="L185" s="2">
        <v>0.57869999999999999</v>
      </c>
      <c r="M185" s="2">
        <v>0.86019999999999996</v>
      </c>
      <c r="N185" s="2">
        <v>1.54</v>
      </c>
      <c r="O185" s="2"/>
      <c r="P185" s="2">
        <v>0.11849999999999999</v>
      </c>
      <c r="Q185" s="2">
        <v>0.57569999999999999</v>
      </c>
      <c r="R185" s="2">
        <v>0.98129999999999995</v>
      </c>
      <c r="S185" s="2">
        <v>1.7849999999999999</v>
      </c>
    </row>
    <row r="186" spans="3:19" x14ac:dyDescent="0.2">
      <c r="C186" s="10" t="s">
        <v>7</v>
      </c>
      <c r="D186" s="2">
        <v>0.10299999999999999</v>
      </c>
      <c r="E186" s="2">
        <v>0.55349999999999999</v>
      </c>
      <c r="F186" s="2">
        <v>0.80620000000000003</v>
      </c>
      <c r="G186" s="2">
        <v>1.536</v>
      </c>
      <c r="H186" s="2"/>
      <c r="I186" s="2">
        <v>4.0000000000000002E-4</v>
      </c>
      <c r="J186" s="2"/>
      <c r="K186" s="2">
        <v>9.2999999999999999E-2</v>
      </c>
      <c r="L186" s="2">
        <v>0.47270000000000001</v>
      </c>
      <c r="M186" s="2">
        <v>0.70450000000000002</v>
      </c>
      <c r="N186" s="2">
        <v>1.2649999999999999</v>
      </c>
      <c r="O186" s="2"/>
      <c r="P186" s="2">
        <v>9.7199999999999995E-2</v>
      </c>
      <c r="Q186" s="2">
        <v>0.47239999999999999</v>
      </c>
      <c r="R186" s="2">
        <v>0.80520000000000003</v>
      </c>
      <c r="S186" s="2">
        <v>1.462</v>
      </c>
    </row>
    <row r="187" spans="3:19" x14ac:dyDescent="0.2">
      <c r="C187" s="10" t="s">
        <v>8</v>
      </c>
      <c r="D187" s="2">
        <v>0.1109</v>
      </c>
      <c r="E187" s="2">
        <v>0.59799999999999998</v>
      </c>
      <c r="F187" s="2">
        <v>0.87229999999999996</v>
      </c>
      <c r="G187" s="2">
        <v>1.6679999999999999</v>
      </c>
      <c r="H187" s="2"/>
      <c r="I187" s="2">
        <v>4.0000000000000002E-4</v>
      </c>
      <c r="J187" s="2"/>
      <c r="K187" s="2">
        <v>0.1011</v>
      </c>
      <c r="L187" s="2">
        <v>0.51559999999999995</v>
      </c>
      <c r="M187" s="2">
        <v>0.76780000000000004</v>
      </c>
      <c r="N187" s="2">
        <v>1.377</v>
      </c>
      <c r="O187" s="2"/>
      <c r="P187" s="2">
        <v>0.1055</v>
      </c>
      <c r="Q187" s="2">
        <v>0.51380000000000003</v>
      </c>
      <c r="R187" s="2">
        <v>0.87490000000000001</v>
      </c>
      <c r="S187" s="2">
        <v>1.591</v>
      </c>
    </row>
    <row r="188" spans="3:19" x14ac:dyDescent="0.2">
      <c r="C188" s="10" t="s">
        <v>9</v>
      </c>
      <c r="D188" s="2">
        <v>0.81499999999999995</v>
      </c>
      <c r="E188" s="2">
        <v>0.83960000000000001</v>
      </c>
      <c r="F188" s="2">
        <v>0.86990000000000001</v>
      </c>
      <c r="G188" s="2">
        <v>0.8377</v>
      </c>
      <c r="H188" s="2"/>
      <c r="I188" s="2">
        <v>2.206</v>
      </c>
      <c r="J188" s="2"/>
      <c r="K188" s="2">
        <v>1.0009999999999999</v>
      </c>
      <c r="L188" s="2">
        <v>0.95050000000000001</v>
      </c>
      <c r="M188" s="2">
        <v>0.97940000000000005</v>
      </c>
      <c r="N188" s="2">
        <v>0.9456</v>
      </c>
      <c r="O188" s="2"/>
      <c r="P188" s="2">
        <v>1.0069999999999999</v>
      </c>
      <c r="Q188" s="2">
        <v>0.94010000000000005</v>
      </c>
      <c r="R188" s="2">
        <v>0.9163</v>
      </c>
      <c r="S188" s="2">
        <v>1.028</v>
      </c>
    </row>
    <row r="189" spans="3:19" x14ac:dyDescent="0.2">
      <c r="C189" s="10" t="s">
        <v>10</v>
      </c>
      <c r="D189" s="2">
        <v>0.1749</v>
      </c>
      <c r="E189" s="2">
        <v>0.2777</v>
      </c>
      <c r="F189" s="2">
        <v>0</v>
      </c>
      <c r="G189" s="2">
        <v>7.7799999999999994E-2</v>
      </c>
      <c r="H189" s="2"/>
      <c r="I189" s="2">
        <v>1.347</v>
      </c>
      <c r="J189" s="2"/>
      <c r="K189" s="2">
        <v>0.27579999999999999</v>
      </c>
      <c r="L189" s="2">
        <v>0.30399999999999999</v>
      </c>
      <c r="M189" s="2">
        <v>0.30990000000000001</v>
      </c>
      <c r="N189" s="2">
        <v>0</v>
      </c>
      <c r="O189" s="2"/>
      <c r="P189" s="2">
        <v>0.1371</v>
      </c>
      <c r="Q189" s="2">
        <v>5.11E-2</v>
      </c>
      <c r="R189" s="2">
        <v>0.19739999999999999</v>
      </c>
      <c r="S189" s="2">
        <v>0.28960000000000002</v>
      </c>
    </row>
    <row r="190" spans="3:19" x14ac:dyDescent="0.2">
      <c r="C190" s="10" t="s">
        <v>11</v>
      </c>
      <c r="D190" s="2">
        <v>0.81730000000000003</v>
      </c>
      <c r="E190" s="2">
        <v>0.81299999999999994</v>
      </c>
      <c r="F190" s="2">
        <v>0.81920000000000004</v>
      </c>
      <c r="G190" s="2">
        <v>0.81740000000000002</v>
      </c>
      <c r="H190" s="2"/>
      <c r="I190" s="2">
        <v>2.3420000000000001</v>
      </c>
      <c r="J190" s="2"/>
      <c r="K190" s="2">
        <v>0.92630000000000001</v>
      </c>
      <c r="L190" s="2">
        <v>0.94599999999999995</v>
      </c>
      <c r="M190" s="2">
        <v>0.93389999999999995</v>
      </c>
      <c r="N190" s="2">
        <v>0.94269999999999998</v>
      </c>
      <c r="O190" s="2"/>
      <c r="P190" s="2">
        <v>0.91700000000000004</v>
      </c>
      <c r="Q190" s="2">
        <v>0.91110000000000002</v>
      </c>
      <c r="R190" s="2">
        <v>0.91359999999999997</v>
      </c>
      <c r="S190" s="2">
        <v>0.91949999999999998</v>
      </c>
    </row>
    <row r="191" spans="3:19" x14ac:dyDescent="0.2">
      <c r="C191" s="10" t="s">
        <v>12</v>
      </c>
      <c r="D191" s="2">
        <v>0.58120000000000005</v>
      </c>
      <c r="E191" s="2">
        <v>0.58430000000000004</v>
      </c>
      <c r="F191" s="2">
        <v>0.57079999999999997</v>
      </c>
      <c r="G191" s="2">
        <v>0.58950000000000002</v>
      </c>
      <c r="H191" s="2"/>
      <c r="I191" s="2">
        <v>1.7769999999999999</v>
      </c>
      <c r="J191" s="2"/>
      <c r="K191" s="2">
        <v>0.6714</v>
      </c>
      <c r="L191" s="2">
        <v>0.67579999999999996</v>
      </c>
      <c r="M191" s="2">
        <v>0.68179999999999996</v>
      </c>
      <c r="N191" s="2">
        <v>0.68769999999999998</v>
      </c>
      <c r="O191" s="2"/>
      <c r="P191" s="2">
        <v>0.67579999999999996</v>
      </c>
      <c r="Q191" s="2">
        <v>0.6542</v>
      </c>
      <c r="R191" s="2">
        <v>0.67290000000000005</v>
      </c>
      <c r="S191" s="2">
        <v>0.66830000000000001</v>
      </c>
    </row>
    <row r="192" spans="3:19" x14ac:dyDescent="0.2">
      <c r="C192" s="6" t="s">
        <v>13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2">
      <c r="C193" s="10" t="s">
        <v>6</v>
      </c>
      <c r="D193" s="2">
        <v>1.3684000000000001</v>
      </c>
      <c r="E193" s="2">
        <v>7.3711000000000002</v>
      </c>
      <c r="F193" s="2">
        <v>10.760199999999999</v>
      </c>
      <c r="G193" s="2">
        <v>20.559000000000001</v>
      </c>
      <c r="H193" s="2"/>
      <c r="I193" s="2">
        <v>3.2999999999999995E-3</v>
      </c>
      <c r="J193" s="2"/>
      <c r="K193" s="2">
        <v>1.2562</v>
      </c>
      <c r="L193" s="2">
        <v>6.3657000000000004</v>
      </c>
      <c r="M193" s="2">
        <v>9.4621999999999993</v>
      </c>
      <c r="N193" s="2">
        <v>16.940000000000001</v>
      </c>
      <c r="O193" s="2"/>
      <c r="P193" s="2">
        <v>1.3034999999999999</v>
      </c>
      <c r="Q193" s="2">
        <v>6.3327</v>
      </c>
      <c r="R193" s="2">
        <v>10.7943</v>
      </c>
      <c r="S193" s="2">
        <v>19.634999999999998</v>
      </c>
    </row>
    <row r="194" spans="1:19" x14ac:dyDescent="0.2">
      <c r="C194" s="10" t="s">
        <v>7</v>
      </c>
      <c r="D194" s="2">
        <v>1.133</v>
      </c>
      <c r="E194" s="2">
        <v>6.0884999999999998</v>
      </c>
      <c r="F194" s="2">
        <v>8.8681999999999999</v>
      </c>
      <c r="G194" s="2">
        <v>16.896000000000001</v>
      </c>
      <c r="H194" s="2"/>
      <c r="I194" s="2">
        <v>4.4000000000000003E-3</v>
      </c>
      <c r="J194" s="2"/>
      <c r="K194" s="2">
        <v>1.0229999999999999</v>
      </c>
      <c r="L194" s="2">
        <v>5.1997</v>
      </c>
      <c r="M194" s="2">
        <v>7.7495000000000003</v>
      </c>
      <c r="N194" s="2">
        <v>13.914999999999999</v>
      </c>
      <c r="O194" s="2"/>
      <c r="P194" s="2">
        <v>1.0691999999999999</v>
      </c>
      <c r="Q194" s="2">
        <v>5.1963999999999997</v>
      </c>
      <c r="R194" s="2">
        <v>8.8572000000000006</v>
      </c>
      <c r="S194" s="2">
        <v>16.082000000000001</v>
      </c>
    </row>
    <row r="195" spans="1:19" x14ac:dyDescent="0.2">
      <c r="C195" s="10" t="s">
        <v>8</v>
      </c>
      <c r="D195" s="2">
        <v>1.2199</v>
      </c>
      <c r="E195" s="2">
        <v>6.5779999999999994</v>
      </c>
      <c r="F195" s="2">
        <v>9.5952999999999999</v>
      </c>
      <c r="G195" s="2">
        <v>18.347999999999999</v>
      </c>
      <c r="H195" s="2"/>
      <c r="I195" s="2">
        <v>4.4000000000000003E-3</v>
      </c>
      <c r="J195" s="2"/>
      <c r="K195" s="2">
        <v>1.1120999999999999</v>
      </c>
      <c r="L195" s="2">
        <v>5.6715999999999998</v>
      </c>
      <c r="M195" s="2">
        <v>8.4458000000000002</v>
      </c>
      <c r="N195" s="2">
        <v>15.147</v>
      </c>
      <c r="O195" s="2"/>
      <c r="P195" s="2">
        <v>1.1604999999999999</v>
      </c>
      <c r="Q195" s="2">
        <v>5.6518000000000006</v>
      </c>
      <c r="R195" s="2">
        <v>9.6239000000000008</v>
      </c>
      <c r="S195" s="2">
        <v>17.501000000000001</v>
      </c>
    </row>
    <row r="196" spans="1:19" x14ac:dyDescent="0.2">
      <c r="C196" s="10" t="s">
        <v>9</v>
      </c>
      <c r="D196" s="2">
        <v>8.9649999999999999</v>
      </c>
      <c r="E196" s="2">
        <v>9.2355999999999998</v>
      </c>
      <c r="F196" s="2">
        <v>9.5688999999999993</v>
      </c>
      <c r="G196" s="2">
        <v>9.2147000000000006</v>
      </c>
      <c r="H196" s="2"/>
      <c r="I196" s="2">
        <v>24.265999999999998</v>
      </c>
      <c r="J196" s="2"/>
      <c r="K196" s="2">
        <v>11.010999999999999</v>
      </c>
      <c r="L196" s="2">
        <v>10.455500000000001</v>
      </c>
      <c r="M196" s="2">
        <v>10.773400000000001</v>
      </c>
      <c r="N196" s="2">
        <v>10.4016</v>
      </c>
      <c r="O196" s="2"/>
      <c r="P196" s="2">
        <v>11.076999999999998</v>
      </c>
      <c r="Q196" s="2">
        <v>10.341100000000001</v>
      </c>
      <c r="R196" s="2">
        <v>10.0793</v>
      </c>
      <c r="S196" s="2">
        <v>11.308</v>
      </c>
    </row>
    <row r="197" spans="1:19" x14ac:dyDescent="0.2">
      <c r="C197" s="10" t="s">
        <v>10</v>
      </c>
      <c r="D197" s="2">
        <v>1.9238999999999999</v>
      </c>
      <c r="E197" s="2">
        <v>3.0547</v>
      </c>
      <c r="F197" s="2">
        <v>0</v>
      </c>
      <c r="G197" s="2">
        <v>0.85579999999999989</v>
      </c>
      <c r="H197" s="2"/>
      <c r="I197" s="2">
        <v>14.817</v>
      </c>
      <c r="J197" s="2"/>
      <c r="K197" s="2">
        <v>3.0337999999999998</v>
      </c>
      <c r="L197" s="2">
        <v>3.3439999999999999</v>
      </c>
      <c r="M197" s="2">
        <v>3.4089</v>
      </c>
      <c r="N197" s="2">
        <v>0</v>
      </c>
      <c r="O197" s="2"/>
      <c r="P197" s="2">
        <v>1.5081</v>
      </c>
      <c r="Q197" s="2">
        <v>0.56210000000000004</v>
      </c>
      <c r="R197" s="2">
        <v>2.1713999999999998</v>
      </c>
      <c r="S197" s="2">
        <v>3.1856000000000004</v>
      </c>
    </row>
    <row r="198" spans="1:19" x14ac:dyDescent="0.2">
      <c r="C198" s="10" t="s">
        <v>11</v>
      </c>
      <c r="D198" s="2">
        <v>8.9902999999999995</v>
      </c>
      <c r="E198" s="2">
        <v>8.9429999999999996</v>
      </c>
      <c r="F198" s="2">
        <v>9.0112000000000005</v>
      </c>
      <c r="G198" s="2">
        <v>8.9914000000000005</v>
      </c>
      <c r="H198" s="2"/>
      <c r="I198" s="2">
        <v>25.762</v>
      </c>
      <c r="J198" s="2"/>
      <c r="K198" s="2">
        <v>10.189299999999999</v>
      </c>
      <c r="L198" s="2">
        <v>10.405999999999999</v>
      </c>
      <c r="M198" s="2">
        <v>10.2729</v>
      </c>
      <c r="N198" s="2">
        <v>10.3697</v>
      </c>
      <c r="O198" s="2"/>
      <c r="P198" s="2">
        <v>10.087</v>
      </c>
      <c r="Q198" s="2">
        <v>10.0221</v>
      </c>
      <c r="R198" s="2">
        <v>10.0496</v>
      </c>
      <c r="S198" s="2">
        <v>10.1145</v>
      </c>
    </row>
    <row r="199" spans="1:19" x14ac:dyDescent="0.2">
      <c r="C199" s="10" t="s">
        <v>12</v>
      </c>
      <c r="D199" s="2">
        <v>6.3932000000000002</v>
      </c>
      <c r="E199" s="2">
        <v>6.4273000000000007</v>
      </c>
      <c r="F199" s="2">
        <v>6.2787999999999995</v>
      </c>
      <c r="G199" s="2">
        <v>6.4845000000000006</v>
      </c>
      <c r="H199" s="2"/>
      <c r="I199" s="2">
        <v>19.547000000000001</v>
      </c>
      <c r="J199" s="2"/>
      <c r="K199" s="2">
        <v>7.3853999999999997</v>
      </c>
      <c r="L199" s="2">
        <v>7.4337999999999997</v>
      </c>
      <c r="M199" s="2">
        <v>7.4997999999999996</v>
      </c>
      <c r="N199" s="2">
        <v>7.5647000000000002</v>
      </c>
      <c r="O199" s="2"/>
      <c r="P199" s="2">
        <v>7.4337999999999997</v>
      </c>
      <c r="Q199" s="2">
        <v>7.1962000000000002</v>
      </c>
      <c r="R199" s="2">
        <v>7.4019000000000004</v>
      </c>
      <c r="S199" s="2">
        <v>7.3513000000000002</v>
      </c>
    </row>
    <row r="201" spans="1:19" x14ac:dyDescent="0.2">
      <c r="A201" s="1">
        <v>8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2">
      <c r="C202" s="3"/>
      <c r="D202" s="3" t="s">
        <v>14</v>
      </c>
      <c r="E202" s="3"/>
      <c r="F202" s="3"/>
      <c r="G202" s="3"/>
      <c r="H202" s="3"/>
      <c r="I202" s="3" t="s">
        <v>15</v>
      </c>
      <c r="J202" s="3"/>
      <c r="K202" s="3" t="s">
        <v>1</v>
      </c>
      <c r="L202" s="3"/>
      <c r="M202" s="3"/>
      <c r="N202" s="3"/>
      <c r="O202" s="3"/>
      <c r="P202" s="3" t="s">
        <v>2</v>
      </c>
      <c r="Q202" s="3"/>
      <c r="R202" s="3"/>
      <c r="S202" s="3"/>
    </row>
    <row r="203" spans="1:19" x14ac:dyDescent="0.2">
      <c r="C203" s="3"/>
      <c r="D203" s="3" t="s">
        <v>3</v>
      </c>
      <c r="E203" s="3"/>
      <c r="F203" s="3"/>
      <c r="G203" s="3"/>
      <c r="H203" s="3"/>
      <c r="I203" s="3" t="s">
        <v>3</v>
      </c>
      <c r="J203" s="3"/>
      <c r="K203" s="3" t="s">
        <v>4</v>
      </c>
      <c r="L203" s="3"/>
      <c r="M203" s="3"/>
      <c r="N203" s="3"/>
      <c r="O203" s="3"/>
      <c r="P203" s="3" t="s">
        <v>4</v>
      </c>
      <c r="Q203" s="3"/>
      <c r="R203" s="3"/>
      <c r="S203" s="3"/>
    </row>
    <row r="204" spans="1:19" x14ac:dyDescent="0.2">
      <c r="C204" s="3"/>
      <c r="D204" s="3">
        <v>1</v>
      </c>
      <c r="E204" s="3">
        <v>5</v>
      </c>
      <c r="F204" s="3">
        <v>10</v>
      </c>
      <c r="G204" s="3">
        <v>20</v>
      </c>
      <c r="H204" s="3"/>
      <c r="I204" s="3"/>
      <c r="J204" s="3"/>
      <c r="K204" s="3">
        <v>1</v>
      </c>
      <c r="L204" s="3">
        <v>5</v>
      </c>
      <c r="M204" s="3">
        <v>10</v>
      </c>
      <c r="N204" s="3">
        <v>20</v>
      </c>
      <c r="O204" s="3"/>
      <c r="P204" s="3">
        <v>1</v>
      </c>
      <c r="Q204" s="3">
        <v>5</v>
      </c>
      <c r="R204" s="3">
        <v>10</v>
      </c>
      <c r="S204" s="3">
        <v>20</v>
      </c>
    </row>
    <row r="205" spans="1:19" x14ac:dyDescent="0.2">
      <c r="C205" s="10" t="s">
        <v>6</v>
      </c>
      <c r="D205" s="9">
        <v>0.11749999999999999</v>
      </c>
      <c r="E205" s="9">
        <v>0.56630000000000003</v>
      </c>
      <c r="F205" s="9">
        <v>1.071</v>
      </c>
      <c r="G205" s="9">
        <v>1.79</v>
      </c>
      <c r="H205" s="2"/>
      <c r="I205" s="9">
        <v>2.9999999999999997E-4</v>
      </c>
      <c r="J205" s="2"/>
      <c r="K205" s="9">
        <v>0.1211</v>
      </c>
      <c r="L205" s="9">
        <v>0.48909999999999998</v>
      </c>
      <c r="M205" s="9">
        <v>0.86470000000000002</v>
      </c>
      <c r="N205" s="9">
        <v>1.4690000000000001</v>
      </c>
      <c r="O205" s="2"/>
      <c r="P205" s="9">
        <v>0.1169</v>
      </c>
      <c r="Q205" s="9">
        <v>0.61240000000000006</v>
      </c>
      <c r="R205" s="9">
        <v>1.161</v>
      </c>
      <c r="S205" s="9">
        <v>2.3319999999999999</v>
      </c>
    </row>
    <row r="206" spans="1:19" x14ac:dyDescent="0.2">
      <c r="C206" s="10" t="s">
        <v>7</v>
      </c>
      <c r="D206" s="9">
        <v>9.64E-2</v>
      </c>
      <c r="E206" s="9">
        <v>0.46510000000000001</v>
      </c>
      <c r="F206" s="9">
        <v>0.87760000000000005</v>
      </c>
      <c r="G206" s="9">
        <v>1.464</v>
      </c>
      <c r="H206" s="2"/>
      <c r="I206" s="9">
        <v>4.0000000000000002E-4</v>
      </c>
      <c r="J206" s="2"/>
      <c r="K206" s="9">
        <v>9.8500000000000004E-2</v>
      </c>
      <c r="L206" s="9">
        <v>0.39910000000000001</v>
      </c>
      <c r="M206" s="9">
        <v>0.70320000000000005</v>
      </c>
      <c r="N206" s="9">
        <v>1.194</v>
      </c>
      <c r="O206" s="2"/>
      <c r="P206" s="9">
        <v>9.4100000000000003E-2</v>
      </c>
      <c r="Q206" s="9">
        <v>0.49430000000000002</v>
      </c>
      <c r="R206" s="9">
        <v>0.93469999999999998</v>
      </c>
      <c r="S206" s="9">
        <v>1.8779999999999999</v>
      </c>
    </row>
    <row r="207" spans="1:19" x14ac:dyDescent="0.2">
      <c r="C207" s="10" t="s">
        <v>8</v>
      </c>
      <c r="D207" s="9">
        <v>0.1048</v>
      </c>
      <c r="E207" s="9">
        <v>0.50729999999999997</v>
      </c>
      <c r="F207" s="9">
        <v>0.95760000000000001</v>
      </c>
      <c r="G207" s="9">
        <v>1.597</v>
      </c>
      <c r="H207" s="2"/>
      <c r="I207" s="9">
        <v>4.0000000000000002E-4</v>
      </c>
      <c r="J207" s="2"/>
      <c r="K207" s="9">
        <v>0.1077</v>
      </c>
      <c r="L207" s="9">
        <v>0.436</v>
      </c>
      <c r="M207" s="9">
        <v>0.76970000000000005</v>
      </c>
      <c r="N207" s="9">
        <v>1.306</v>
      </c>
      <c r="O207" s="2"/>
      <c r="P207" s="9">
        <v>0.10199999999999999</v>
      </c>
      <c r="Q207" s="9">
        <v>0.53700000000000003</v>
      </c>
      <c r="R207" s="9">
        <v>1.0169999999999999</v>
      </c>
      <c r="S207" s="9">
        <v>2.0419999999999998</v>
      </c>
    </row>
    <row r="208" spans="1:19" x14ac:dyDescent="0.2">
      <c r="C208" s="10" t="s">
        <v>9</v>
      </c>
      <c r="D208" s="9">
        <v>0.82869999999999999</v>
      </c>
      <c r="E208" s="9">
        <v>0.90300000000000002</v>
      </c>
      <c r="F208" s="9">
        <v>0.7954</v>
      </c>
      <c r="G208" s="9">
        <v>0.82630000000000003</v>
      </c>
      <c r="H208" s="2"/>
      <c r="I208" s="9">
        <v>12.61</v>
      </c>
      <c r="J208" s="2"/>
      <c r="K208" s="9">
        <v>1.341</v>
      </c>
      <c r="L208" s="9">
        <v>1.5629999999999999</v>
      </c>
      <c r="M208" s="9">
        <v>1.496</v>
      </c>
      <c r="N208" s="9">
        <v>1.3939999999999999</v>
      </c>
      <c r="O208" s="2"/>
      <c r="P208" s="9">
        <v>1.645</v>
      </c>
      <c r="Q208" s="9">
        <v>1.4730000000000001</v>
      </c>
      <c r="R208" s="9">
        <v>1.482</v>
      </c>
      <c r="S208" s="9">
        <v>1.444</v>
      </c>
    </row>
    <row r="209" spans="3:19" x14ac:dyDescent="0.2">
      <c r="C209" s="10" t="s">
        <v>10</v>
      </c>
      <c r="D209" s="9">
        <v>-0.36149999999999999</v>
      </c>
      <c r="E209" s="9">
        <v>-5.3900000000000003E-2</v>
      </c>
      <c r="F209" s="9">
        <v>-0.24540000000000001</v>
      </c>
      <c r="G209" s="9">
        <v>7.0999999999999994E-2</v>
      </c>
      <c r="H209" s="2"/>
      <c r="I209" s="9">
        <v>10.15</v>
      </c>
      <c r="J209" s="2"/>
      <c r="K209" s="9">
        <v>0.39579999999999999</v>
      </c>
      <c r="L209" s="9">
        <v>0.36720000000000003</v>
      </c>
      <c r="M209" s="9">
        <v>0.34610000000000002</v>
      </c>
      <c r="N209" s="9">
        <v>0.50480000000000003</v>
      </c>
      <c r="O209" s="2"/>
      <c r="P209" s="9">
        <v>0.1517</v>
      </c>
      <c r="Q209" s="9">
        <v>0.26640000000000003</v>
      </c>
      <c r="R209" s="9">
        <v>0.20039999999999999</v>
      </c>
      <c r="S209" s="9">
        <v>-0.37590000000000001</v>
      </c>
    </row>
    <row r="210" spans="3:19" x14ac:dyDescent="0.2">
      <c r="C210" s="10" t="s">
        <v>11</v>
      </c>
      <c r="D210" s="9">
        <v>0.82479999999999998</v>
      </c>
      <c r="E210" s="9">
        <v>0.8256</v>
      </c>
      <c r="F210" s="9">
        <v>0.82979999999999998</v>
      </c>
      <c r="G210" s="9">
        <v>0.81499999999999995</v>
      </c>
      <c r="H210" s="2"/>
      <c r="I210" s="9">
        <v>12.95</v>
      </c>
      <c r="J210" s="2"/>
      <c r="K210" s="9">
        <v>1.3169999999999999</v>
      </c>
      <c r="L210" s="9">
        <v>1.593</v>
      </c>
      <c r="M210" s="9">
        <v>1.573</v>
      </c>
      <c r="N210" s="9">
        <v>1.417</v>
      </c>
      <c r="O210" s="2"/>
      <c r="P210" s="9">
        <v>1.4379999999999999</v>
      </c>
      <c r="Q210" s="9">
        <v>1.2370000000000001</v>
      </c>
      <c r="R210" s="9">
        <v>1.266</v>
      </c>
      <c r="S210" s="9">
        <v>1.2889999999999999</v>
      </c>
    </row>
    <row r="211" spans="3:19" x14ac:dyDescent="0.2">
      <c r="C211" s="10" t="s">
        <v>12</v>
      </c>
      <c r="D211" s="9">
        <v>0.58409999999999995</v>
      </c>
      <c r="E211" s="9">
        <v>0.59430000000000005</v>
      </c>
      <c r="F211" s="9">
        <v>0.5998</v>
      </c>
      <c r="G211" s="9">
        <v>0.58389999999999997</v>
      </c>
      <c r="H211" s="2"/>
      <c r="I211" s="9">
        <v>10.76</v>
      </c>
      <c r="J211" s="2"/>
      <c r="K211" s="9">
        <v>0.98</v>
      </c>
      <c r="L211" s="9">
        <v>1.194</v>
      </c>
      <c r="M211" s="9">
        <v>1.171</v>
      </c>
      <c r="N211" s="9">
        <v>1.0720000000000001</v>
      </c>
      <c r="O211" s="2"/>
      <c r="P211" s="9">
        <v>1.1200000000000001</v>
      </c>
      <c r="Q211" s="9">
        <v>0.95169999999999999</v>
      </c>
      <c r="R211" s="9">
        <v>0.97040000000000004</v>
      </c>
      <c r="S211" s="9">
        <v>1.006</v>
      </c>
    </row>
    <row r="212" spans="3:19" x14ac:dyDescent="0.2">
      <c r="C212" s="6" t="s">
        <v>19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3:19" x14ac:dyDescent="0.2">
      <c r="C213" s="10" t="s">
        <v>6</v>
      </c>
      <c r="D213" s="2">
        <v>0.11749999999999999</v>
      </c>
      <c r="E213" s="2">
        <v>0.56630000000000003</v>
      </c>
      <c r="F213" s="2">
        <v>1.071</v>
      </c>
      <c r="G213" s="2">
        <v>1.79</v>
      </c>
      <c r="H213" s="2"/>
      <c r="I213" s="2">
        <v>2.9999999999999997E-4</v>
      </c>
      <c r="J213" s="2"/>
      <c r="K213" s="2">
        <v>0.1211</v>
      </c>
      <c r="L213" s="2">
        <v>0.48909999999999998</v>
      </c>
      <c r="M213" s="2">
        <v>0.86470000000000002</v>
      </c>
      <c r="N213" s="2">
        <v>1.4690000000000001</v>
      </c>
      <c r="O213" s="2"/>
      <c r="P213" s="2">
        <v>0.1169</v>
      </c>
      <c r="Q213" s="2">
        <v>0.61240000000000006</v>
      </c>
      <c r="R213" s="2">
        <v>1.161</v>
      </c>
      <c r="S213" s="2">
        <v>2.3319999999999999</v>
      </c>
    </row>
    <row r="214" spans="3:19" x14ac:dyDescent="0.2">
      <c r="C214" s="10" t="s">
        <v>7</v>
      </c>
      <c r="D214" s="2">
        <v>9.64E-2</v>
      </c>
      <c r="E214" s="2">
        <v>0.46510000000000001</v>
      </c>
      <c r="F214" s="2">
        <v>0.87760000000000005</v>
      </c>
      <c r="G214" s="2">
        <v>1.464</v>
      </c>
      <c r="H214" s="2"/>
      <c r="I214" s="2">
        <v>4.0000000000000002E-4</v>
      </c>
      <c r="J214" s="2"/>
      <c r="K214" s="2">
        <v>9.8500000000000004E-2</v>
      </c>
      <c r="L214" s="2">
        <v>0.39910000000000001</v>
      </c>
      <c r="M214" s="2">
        <v>0.70320000000000005</v>
      </c>
      <c r="N214" s="2">
        <v>1.194</v>
      </c>
      <c r="O214" s="2"/>
      <c r="P214" s="2">
        <v>9.4100000000000003E-2</v>
      </c>
      <c r="Q214" s="2">
        <v>0.49430000000000002</v>
      </c>
      <c r="R214" s="2">
        <v>0.93469999999999998</v>
      </c>
      <c r="S214" s="2">
        <v>1.8779999999999999</v>
      </c>
    </row>
    <row r="215" spans="3:19" x14ac:dyDescent="0.2">
      <c r="C215" s="10" t="s">
        <v>8</v>
      </c>
      <c r="D215" s="2">
        <v>0.1048</v>
      </c>
      <c r="E215" s="2">
        <v>0.50729999999999997</v>
      </c>
      <c r="F215" s="2">
        <v>0.95760000000000001</v>
      </c>
      <c r="G215" s="2">
        <v>1.597</v>
      </c>
      <c r="H215" s="2"/>
      <c r="I215" s="2">
        <v>4.0000000000000002E-4</v>
      </c>
      <c r="J215" s="2"/>
      <c r="K215" s="2">
        <v>0.1077</v>
      </c>
      <c r="L215" s="2">
        <v>0.436</v>
      </c>
      <c r="M215" s="2">
        <v>0.76970000000000005</v>
      </c>
      <c r="N215" s="2">
        <v>1.306</v>
      </c>
      <c r="O215" s="2"/>
      <c r="P215" s="2">
        <v>0.10199999999999999</v>
      </c>
      <c r="Q215" s="2">
        <v>0.53700000000000003</v>
      </c>
      <c r="R215" s="2">
        <v>1.0169999999999999</v>
      </c>
      <c r="S215" s="2">
        <v>2.0419999999999998</v>
      </c>
    </row>
    <row r="216" spans="3:19" x14ac:dyDescent="0.2">
      <c r="C216" s="10" t="s">
        <v>9</v>
      </c>
      <c r="D216" s="2">
        <v>0.82869999999999999</v>
      </c>
      <c r="E216" s="2">
        <v>0.90300000000000002</v>
      </c>
      <c r="F216" s="2">
        <v>0.7954</v>
      </c>
      <c r="G216" s="2">
        <v>0.82630000000000003</v>
      </c>
      <c r="H216" s="2"/>
      <c r="I216" s="2">
        <v>12.61</v>
      </c>
      <c r="J216" s="2"/>
      <c r="K216" s="2">
        <v>1.341</v>
      </c>
      <c r="L216" s="2">
        <v>1.5629999999999999</v>
      </c>
      <c r="M216" s="2">
        <v>1.496</v>
      </c>
      <c r="N216" s="2">
        <v>1.3939999999999999</v>
      </c>
      <c r="O216" s="2"/>
      <c r="P216" s="2">
        <v>1.645</v>
      </c>
      <c r="Q216" s="2">
        <v>1.4730000000000001</v>
      </c>
      <c r="R216" s="2">
        <v>1.482</v>
      </c>
      <c r="S216" s="2">
        <v>1.444</v>
      </c>
    </row>
    <row r="217" spans="3:19" x14ac:dyDescent="0.2">
      <c r="C217" s="10" t="s">
        <v>10</v>
      </c>
      <c r="D217" s="2">
        <v>0</v>
      </c>
      <c r="E217" s="2">
        <v>0</v>
      </c>
      <c r="F217" s="2">
        <v>0</v>
      </c>
      <c r="G217" s="2">
        <v>7.0999999999999994E-2</v>
      </c>
      <c r="H217" s="2"/>
      <c r="I217" s="2">
        <v>10.15</v>
      </c>
      <c r="J217" s="2"/>
      <c r="K217" s="2">
        <v>0.39579999999999999</v>
      </c>
      <c r="L217" s="2">
        <v>0.36720000000000003</v>
      </c>
      <c r="M217" s="2">
        <v>0.34610000000000002</v>
      </c>
      <c r="N217" s="2">
        <v>0.50480000000000003</v>
      </c>
      <c r="O217" s="2"/>
      <c r="P217" s="2">
        <v>0.1517</v>
      </c>
      <c r="Q217" s="2">
        <v>0.26640000000000003</v>
      </c>
      <c r="R217" s="2">
        <v>0.20039999999999999</v>
      </c>
      <c r="S217" s="2">
        <v>0</v>
      </c>
    </row>
    <row r="218" spans="3:19" x14ac:dyDescent="0.2">
      <c r="C218" s="10" t="s">
        <v>11</v>
      </c>
      <c r="D218" s="2">
        <v>0.82479999999999998</v>
      </c>
      <c r="E218" s="2">
        <v>0.8256</v>
      </c>
      <c r="F218" s="2">
        <v>0.82979999999999998</v>
      </c>
      <c r="G218" s="2">
        <v>0.81499999999999995</v>
      </c>
      <c r="H218" s="2"/>
      <c r="I218" s="2">
        <v>12.95</v>
      </c>
      <c r="J218" s="2"/>
      <c r="K218" s="2">
        <v>1.3169999999999999</v>
      </c>
      <c r="L218" s="2">
        <v>1.593</v>
      </c>
      <c r="M218" s="2">
        <v>1.573</v>
      </c>
      <c r="N218" s="2">
        <v>1.417</v>
      </c>
      <c r="O218" s="2"/>
      <c r="P218" s="2">
        <v>1.4379999999999999</v>
      </c>
      <c r="Q218" s="2">
        <v>1.2370000000000001</v>
      </c>
      <c r="R218" s="2">
        <v>1.266</v>
      </c>
      <c r="S218" s="2">
        <v>1.2889999999999999</v>
      </c>
    </row>
    <row r="219" spans="3:19" x14ac:dyDescent="0.2">
      <c r="C219" s="10" t="s">
        <v>12</v>
      </c>
      <c r="D219" s="2">
        <v>0.58409999999999995</v>
      </c>
      <c r="E219" s="2">
        <v>0.59430000000000005</v>
      </c>
      <c r="F219" s="2">
        <v>0.5998</v>
      </c>
      <c r="G219" s="2">
        <v>0.58389999999999997</v>
      </c>
      <c r="H219" s="2"/>
      <c r="I219" s="2">
        <v>10.76</v>
      </c>
      <c r="J219" s="2"/>
      <c r="K219" s="2">
        <v>0.98</v>
      </c>
      <c r="L219" s="2">
        <v>1.194</v>
      </c>
      <c r="M219" s="2">
        <v>1.171</v>
      </c>
      <c r="N219" s="2">
        <v>1.0720000000000001</v>
      </c>
      <c r="O219" s="2"/>
      <c r="P219" s="2">
        <v>1.1200000000000001</v>
      </c>
      <c r="Q219" s="2">
        <v>0.95169999999999999</v>
      </c>
      <c r="R219" s="2">
        <v>0.97040000000000004</v>
      </c>
      <c r="S219" s="2">
        <v>1.006</v>
      </c>
    </row>
    <row r="220" spans="3:19" x14ac:dyDescent="0.2">
      <c r="C220" s="6" t="s">
        <v>13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3:19" x14ac:dyDescent="0.2">
      <c r="C221" s="10" t="s">
        <v>6</v>
      </c>
      <c r="D221" s="2">
        <v>1.2925</v>
      </c>
      <c r="E221" s="2">
        <v>6.2293000000000003</v>
      </c>
      <c r="F221" s="2">
        <v>11.780999999999999</v>
      </c>
      <c r="G221" s="2">
        <v>19.690000000000001</v>
      </c>
      <c r="H221" s="2"/>
      <c r="I221" s="2">
        <v>3.2999999999999995E-3</v>
      </c>
      <c r="J221" s="2"/>
      <c r="K221" s="2">
        <v>1.3321000000000001</v>
      </c>
      <c r="L221" s="2">
        <v>5.3800999999999997</v>
      </c>
      <c r="M221" s="2">
        <v>9.5117000000000012</v>
      </c>
      <c r="N221" s="2">
        <v>16.159000000000002</v>
      </c>
      <c r="O221" s="2"/>
      <c r="P221" s="2">
        <v>1.2859</v>
      </c>
      <c r="Q221" s="2">
        <v>6.7364000000000006</v>
      </c>
      <c r="R221" s="2">
        <v>12.771000000000001</v>
      </c>
      <c r="S221" s="2">
        <v>25.651999999999997</v>
      </c>
    </row>
    <row r="222" spans="3:19" x14ac:dyDescent="0.2">
      <c r="C222" s="10" t="s">
        <v>7</v>
      </c>
      <c r="D222" s="2">
        <v>1.0604</v>
      </c>
      <c r="E222" s="2">
        <v>5.1161000000000003</v>
      </c>
      <c r="F222" s="2">
        <v>9.6536000000000008</v>
      </c>
      <c r="G222" s="2">
        <v>16.103999999999999</v>
      </c>
      <c r="H222" s="2"/>
      <c r="I222" s="2">
        <v>4.4000000000000003E-3</v>
      </c>
      <c r="J222" s="2"/>
      <c r="K222" s="2">
        <v>1.0835000000000001</v>
      </c>
      <c r="L222" s="2">
        <v>4.3901000000000003</v>
      </c>
      <c r="M222" s="2">
        <v>7.7352000000000007</v>
      </c>
      <c r="N222" s="2">
        <v>13.134</v>
      </c>
      <c r="O222" s="2"/>
      <c r="P222" s="2">
        <v>1.0351000000000001</v>
      </c>
      <c r="Q222" s="2">
        <v>5.4373000000000005</v>
      </c>
      <c r="R222" s="2">
        <v>10.281699999999999</v>
      </c>
      <c r="S222" s="2">
        <v>20.657999999999998</v>
      </c>
    </row>
    <row r="223" spans="3:19" x14ac:dyDescent="0.2">
      <c r="C223" s="10" t="s">
        <v>8</v>
      </c>
      <c r="D223" s="2">
        <v>1.1528</v>
      </c>
      <c r="E223" s="2">
        <v>5.5802999999999994</v>
      </c>
      <c r="F223" s="2">
        <v>10.5336</v>
      </c>
      <c r="G223" s="2">
        <v>17.567</v>
      </c>
      <c r="H223" s="2"/>
      <c r="I223" s="2">
        <v>4.4000000000000003E-3</v>
      </c>
      <c r="J223" s="2"/>
      <c r="K223" s="2">
        <v>1.1847000000000001</v>
      </c>
      <c r="L223" s="2">
        <v>4.7960000000000003</v>
      </c>
      <c r="M223" s="2">
        <v>8.4667000000000012</v>
      </c>
      <c r="N223" s="2">
        <v>14.366</v>
      </c>
      <c r="O223" s="2"/>
      <c r="P223" s="2">
        <v>1.1219999999999999</v>
      </c>
      <c r="Q223" s="2">
        <v>5.907</v>
      </c>
      <c r="R223" s="2">
        <v>11.186999999999999</v>
      </c>
      <c r="S223" s="2">
        <v>22.461999999999996</v>
      </c>
    </row>
    <row r="224" spans="3:19" x14ac:dyDescent="0.2">
      <c r="C224" s="10" t="s">
        <v>9</v>
      </c>
      <c r="D224" s="2">
        <v>9.1157000000000004</v>
      </c>
      <c r="E224" s="2">
        <v>9.9329999999999998</v>
      </c>
      <c r="F224" s="2">
        <v>8.7493999999999996</v>
      </c>
      <c r="G224" s="2">
        <v>9.0892999999999997</v>
      </c>
      <c r="H224" s="2"/>
      <c r="I224" s="2">
        <v>138.70999999999998</v>
      </c>
      <c r="J224" s="2"/>
      <c r="K224" s="2">
        <v>14.750999999999999</v>
      </c>
      <c r="L224" s="2">
        <v>17.192999999999998</v>
      </c>
      <c r="M224" s="2">
        <v>16.456</v>
      </c>
      <c r="N224" s="2">
        <v>15.334</v>
      </c>
      <c r="O224" s="2"/>
      <c r="P224" s="2">
        <v>18.094999999999999</v>
      </c>
      <c r="Q224" s="2">
        <v>16.202999999999999</v>
      </c>
      <c r="R224" s="2">
        <v>16.302</v>
      </c>
      <c r="S224" s="2">
        <v>15.884</v>
      </c>
    </row>
    <row r="225" spans="3:19" x14ac:dyDescent="0.2">
      <c r="C225" s="10" t="s">
        <v>10</v>
      </c>
      <c r="D225" s="2">
        <v>0</v>
      </c>
      <c r="E225" s="2">
        <v>0</v>
      </c>
      <c r="F225" s="2">
        <v>0</v>
      </c>
      <c r="G225" s="2">
        <v>0.78099999999999992</v>
      </c>
      <c r="H225" s="2"/>
      <c r="I225" s="2">
        <v>111.65</v>
      </c>
      <c r="J225" s="2"/>
      <c r="K225" s="2">
        <v>4.3537999999999997</v>
      </c>
      <c r="L225" s="2">
        <v>4.0392000000000001</v>
      </c>
      <c r="M225" s="2">
        <v>3.8071000000000002</v>
      </c>
      <c r="N225" s="2">
        <v>5.5528000000000004</v>
      </c>
      <c r="O225" s="2"/>
      <c r="P225" s="2">
        <v>1.6687000000000001</v>
      </c>
      <c r="Q225" s="2">
        <v>2.9304000000000001</v>
      </c>
      <c r="R225" s="2">
        <v>2.2044000000000001</v>
      </c>
      <c r="S225" s="2">
        <v>0</v>
      </c>
    </row>
    <row r="226" spans="3:19" x14ac:dyDescent="0.2">
      <c r="C226" s="10" t="s">
        <v>11</v>
      </c>
      <c r="D226" s="2">
        <v>9.0727999999999991</v>
      </c>
      <c r="E226" s="2">
        <v>9.0815999999999999</v>
      </c>
      <c r="F226" s="2">
        <v>9.1278000000000006</v>
      </c>
      <c r="G226" s="2">
        <v>8.9649999999999999</v>
      </c>
      <c r="H226" s="2"/>
      <c r="I226" s="2">
        <v>142.44999999999999</v>
      </c>
      <c r="J226" s="2"/>
      <c r="K226" s="2">
        <v>14.487</v>
      </c>
      <c r="L226" s="2">
        <v>17.523</v>
      </c>
      <c r="M226" s="2">
        <v>17.303000000000001</v>
      </c>
      <c r="N226" s="2">
        <v>15.587</v>
      </c>
      <c r="O226" s="2"/>
      <c r="P226" s="2">
        <v>15.818</v>
      </c>
      <c r="Q226" s="2">
        <v>13.607000000000001</v>
      </c>
      <c r="R226" s="2">
        <v>13.926</v>
      </c>
      <c r="S226" s="2">
        <v>14.178999999999998</v>
      </c>
    </row>
    <row r="227" spans="3:19" x14ac:dyDescent="0.2">
      <c r="C227" s="10" t="s">
        <v>12</v>
      </c>
      <c r="D227" s="2">
        <v>6.4250999999999996</v>
      </c>
      <c r="E227" s="2">
        <v>6.5373000000000001</v>
      </c>
      <c r="F227" s="2">
        <v>6.5978000000000003</v>
      </c>
      <c r="G227" s="2">
        <v>6.4228999999999994</v>
      </c>
      <c r="H227" s="2"/>
      <c r="I227" s="2">
        <v>118.36</v>
      </c>
      <c r="J227" s="2"/>
      <c r="K227" s="2">
        <v>10.78</v>
      </c>
      <c r="L227" s="2">
        <v>13.134</v>
      </c>
      <c r="M227" s="2">
        <v>12.881</v>
      </c>
      <c r="N227" s="2">
        <v>11.792000000000002</v>
      </c>
      <c r="O227" s="2"/>
      <c r="P227" s="2">
        <v>12.32</v>
      </c>
      <c r="Q227" s="2">
        <v>10.4687</v>
      </c>
      <c r="R227" s="2">
        <v>10.6744</v>
      </c>
      <c r="S227" s="2">
        <v>11.066000000000001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94" workbookViewId="0">
      <selection activeCell="D58" sqref="D58"/>
    </sheetView>
  </sheetViews>
  <sheetFormatPr defaultRowHeight="14.25" x14ac:dyDescent="0.2"/>
  <cols>
    <col min="2" max="2" width="24.875" bestFit="1" customWidth="1"/>
    <col min="5" max="5" width="34.5" bestFit="1" customWidth="1"/>
  </cols>
  <sheetData>
    <row r="1" spans="1:14" ht="18" x14ac:dyDescent="0.25">
      <c r="A1" s="56"/>
      <c r="B1" s="56"/>
      <c r="C1" s="56"/>
      <c r="D1" s="56"/>
      <c r="E1" s="56"/>
      <c r="F1" s="56"/>
      <c r="G1" s="86" t="s">
        <v>28</v>
      </c>
      <c r="H1" s="86"/>
      <c r="I1" s="86"/>
      <c r="J1" s="86"/>
      <c r="K1" s="87" t="s">
        <v>21</v>
      </c>
      <c r="L1" s="87"/>
      <c r="M1" s="87"/>
      <c r="N1" s="88"/>
    </row>
    <row r="2" spans="1:14" x14ac:dyDescent="0.2">
      <c r="A2" s="56"/>
      <c r="B2" s="56"/>
      <c r="C2" s="56"/>
      <c r="D2" s="56"/>
      <c r="E2" s="56"/>
      <c r="F2" s="56"/>
      <c r="G2" s="56" t="s">
        <v>70</v>
      </c>
      <c r="H2" s="56"/>
      <c r="I2" s="56"/>
      <c r="J2" s="56"/>
      <c r="K2" s="57"/>
      <c r="L2" s="57"/>
      <c r="M2" s="57"/>
      <c r="N2" s="58"/>
    </row>
    <row r="3" spans="1:14" x14ac:dyDescent="0.2">
      <c r="A3" s="56"/>
      <c r="B3" s="59"/>
      <c r="C3" s="59"/>
      <c r="D3" s="56"/>
      <c r="E3" s="56"/>
      <c r="F3" s="56"/>
      <c r="G3" s="60">
        <v>0</v>
      </c>
      <c r="H3" s="61">
        <v>1.56E-5</v>
      </c>
      <c r="I3" s="61">
        <v>6.2500000000000001E-5</v>
      </c>
      <c r="J3" s="62">
        <v>5.0000000000000001E-4</v>
      </c>
      <c r="K3" s="63">
        <v>0</v>
      </c>
      <c r="L3" s="64">
        <v>1.56E-5</v>
      </c>
      <c r="M3" s="64">
        <v>6.2500000000000001E-5</v>
      </c>
      <c r="N3" s="65">
        <v>5.0000000000000001E-4</v>
      </c>
    </row>
    <row r="4" spans="1:14" x14ac:dyDescent="0.2">
      <c r="A4" s="66">
        <v>20</v>
      </c>
      <c r="B4" s="67" t="s">
        <v>71</v>
      </c>
      <c r="C4" s="67"/>
      <c r="D4" s="56"/>
      <c r="E4" s="66"/>
      <c r="F4" s="66"/>
      <c r="G4" s="56" t="s">
        <v>72</v>
      </c>
      <c r="H4" s="56" t="s">
        <v>73</v>
      </c>
      <c r="I4" s="56" t="s">
        <v>74</v>
      </c>
      <c r="J4" s="56" t="s">
        <v>75</v>
      </c>
      <c r="K4" s="57" t="s">
        <v>76</v>
      </c>
      <c r="L4" s="57" t="s">
        <v>77</v>
      </c>
      <c r="M4" s="57" t="s">
        <v>78</v>
      </c>
      <c r="N4" s="58" t="s">
        <v>79</v>
      </c>
    </row>
    <row r="5" spans="1:14" x14ac:dyDescent="0.2">
      <c r="A5" s="56"/>
      <c r="B5" s="67" t="s">
        <v>80</v>
      </c>
      <c r="C5" s="68" t="s">
        <v>6</v>
      </c>
      <c r="D5" s="56">
        <v>10.86</v>
      </c>
      <c r="E5" s="56"/>
      <c r="F5" s="56"/>
      <c r="G5" s="56">
        <v>10.86</v>
      </c>
      <c r="H5" s="56">
        <v>13.22</v>
      </c>
      <c r="I5" s="56">
        <v>13.09</v>
      </c>
      <c r="J5" s="56">
        <v>16.670000000000002</v>
      </c>
      <c r="K5" s="68">
        <v>3.2999999999999995E-3</v>
      </c>
      <c r="L5" s="69"/>
      <c r="M5" s="68">
        <v>20.559000000000001</v>
      </c>
      <c r="N5" s="70">
        <v>19.690000000000001</v>
      </c>
    </row>
    <row r="6" spans="1:14" x14ac:dyDescent="0.2">
      <c r="A6" s="56"/>
      <c r="B6" s="56"/>
      <c r="C6" s="68" t="s">
        <v>7</v>
      </c>
      <c r="D6" s="56">
        <v>9.9901999999999997</v>
      </c>
      <c r="E6" s="56"/>
      <c r="F6" s="56"/>
      <c r="G6" s="56">
        <v>9.9901999999999997</v>
      </c>
      <c r="H6" s="56">
        <v>12.32</v>
      </c>
      <c r="I6" s="56">
        <v>12.298</v>
      </c>
      <c r="J6" s="56">
        <v>15.752000000000001</v>
      </c>
      <c r="K6" s="57">
        <v>3.3E-3</v>
      </c>
      <c r="L6" s="69"/>
      <c r="M6" s="57">
        <v>16.896000000000001</v>
      </c>
      <c r="N6" s="58">
        <v>16.103999999999999</v>
      </c>
    </row>
    <row r="7" spans="1:14" x14ac:dyDescent="0.2">
      <c r="A7" s="56"/>
      <c r="B7" s="56"/>
      <c r="C7" s="68" t="s">
        <v>8</v>
      </c>
      <c r="D7" s="56">
        <v>10.2531</v>
      </c>
      <c r="E7" s="56"/>
      <c r="F7" s="56"/>
      <c r="G7" s="56">
        <v>10.2531</v>
      </c>
      <c r="H7" s="56">
        <v>12.606</v>
      </c>
      <c r="I7" s="56">
        <v>12.638999999999999</v>
      </c>
      <c r="J7" s="56">
        <v>16.170000000000002</v>
      </c>
      <c r="K7" s="57">
        <v>4.4000000000000003E-3</v>
      </c>
      <c r="L7" s="69"/>
      <c r="M7" s="57">
        <v>18.347999999999999</v>
      </c>
      <c r="N7" s="58">
        <v>17.567</v>
      </c>
    </row>
    <row r="8" spans="1:14" x14ac:dyDescent="0.2">
      <c r="A8" s="56"/>
      <c r="B8" s="67" t="s">
        <v>81</v>
      </c>
      <c r="C8" s="68" t="s">
        <v>6</v>
      </c>
      <c r="D8" s="56">
        <f>D5*400/420</f>
        <v>10.342857142857143</v>
      </c>
      <c r="E8" s="56"/>
      <c r="F8" s="56"/>
      <c r="G8" s="56">
        <f>G5*400/420</f>
        <v>10.342857142857143</v>
      </c>
      <c r="H8" s="56">
        <f t="shared" ref="H8:N8" si="0">H5*400/420</f>
        <v>12.59047619047619</v>
      </c>
      <c r="I8" s="56">
        <f>I5*400/420</f>
        <v>12.466666666666667</v>
      </c>
      <c r="J8" s="56">
        <f t="shared" si="0"/>
        <v>15.876190476190478</v>
      </c>
      <c r="K8" s="57">
        <f t="shared" si="0"/>
        <v>3.1428571428571426E-3</v>
      </c>
      <c r="L8" s="57">
        <f t="shared" si="0"/>
        <v>0</v>
      </c>
      <c r="M8" s="57">
        <f t="shared" si="0"/>
        <v>19.580000000000002</v>
      </c>
      <c r="N8" s="58">
        <f t="shared" si="0"/>
        <v>18.752380952380953</v>
      </c>
    </row>
    <row r="9" spans="1:14" x14ac:dyDescent="0.2">
      <c r="A9" s="56"/>
      <c r="B9" s="56"/>
      <c r="C9" s="68" t="s">
        <v>7</v>
      </c>
      <c r="D9" s="56">
        <f>D6*400/420</f>
        <v>9.5144761904761896</v>
      </c>
      <c r="E9" s="56"/>
      <c r="F9" s="56"/>
      <c r="G9" s="56">
        <f t="shared" ref="G9:N10" si="1">G6*400/420</f>
        <v>9.5144761904761896</v>
      </c>
      <c r="H9" s="56">
        <f t="shared" si="1"/>
        <v>11.733333333333333</v>
      </c>
      <c r="I9" s="56">
        <f t="shared" si="1"/>
        <v>11.712380952380952</v>
      </c>
      <c r="J9" s="56">
        <f t="shared" si="1"/>
        <v>15.001904761904763</v>
      </c>
      <c r="K9" s="57">
        <f t="shared" si="1"/>
        <v>3.142857142857143E-3</v>
      </c>
      <c r="L9" s="57">
        <f t="shared" si="1"/>
        <v>0</v>
      </c>
      <c r="M9" s="57">
        <f t="shared" si="1"/>
        <v>16.091428571428573</v>
      </c>
      <c r="N9" s="58">
        <f t="shared" si="1"/>
        <v>15.337142857142856</v>
      </c>
    </row>
    <row r="10" spans="1:14" x14ac:dyDescent="0.2">
      <c r="A10" s="56"/>
      <c r="B10" s="56"/>
      <c r="C10" s="68" t="s">
        <v>8</v>
      </c>
      <c r="D10" s="56">
        <f t="shared" ref="D10" si="2">D7*400/420</f>
        <v>9.7648571428571422</v>
      </c>
      <c r="E10" s="56"/>
      <c r="F10" s="56"/>
      <c r="G10" s="56">
        <f t="shared" si="1"/>
        <v>9.7648571428571422</v>
      </c>
      <c r="H10" s="56">
        <f t="shared" si="1"/>
        <v>12.005714285714285</v>
      </c>
      <c r="I10" s="56">
        <f t="shared" si="1"/>
        <v>12.037142857142856</v>
      </c>
      <c r="J10" s="56">
        <f t="shared" si="1"/>
        <v>15.400000000000002</v>
      </c>
      <c r="K10" s="57">
        <f t="shared" si="1"/>
        <v>4.1904761904761906E-3</v>
      </c>
      <c r="L10" s="57">
        <f t="shared" si="1"/>
        <v>0</v>
      </c>
      <c r="M10" s="57">
        <f t="shared" si="1"/>
        <v>17.474285714285713</v>
      </c>
      <c r="N10" s="58">
        <f t="shared" si="1"/>
        <v>16.730476190476192</v>
      </c>
    </row>
    <row r="11" spans="1:14" x14ac:dyDescent="0.2">
      <c r="A11" s="56"/>
      <c r="B11" s="67" t="s">
        <v>82</v>
      </c>
      <c r="C11" s="68" t="s">
        <v>6</v>
      </c>
      <c r="D11" s="68">
        <v>10.67</v>
      </c>
      <c r="E11" s="67" t="s">
        <v>83</v>
      </c>
      <c r="F11" s="68" t="s">
        <v>6</v>
      </c>
      <c r="G11" s="56">
        <f>G8*$D$14</f>
        <v>10.670000000000002</v>
      </c>
      <c r="H11" s="56">
        <f>H8*D14</f>
        <v>12.988710865561695</v>
      </c>
      <c r="I11" s="56">
        <f>I8*D14</f>
        <v>12.860985267034991</v>
      </c>
      <c r="J11" s="56">
        <f>J8*D14</f>
        <v>16.378351749539597</v>
      </c>
      <c r="K11" s="57">
        <f>K8*D14</f>
        <v>3.2422651933701656E-3</v>
      </c>
      <c r="L11" s="69"/>
      <c r="M11" s="57">
        <f>M8*D14</f>
        <v>20.199312154696134</v>
      </c>
      <c r="N11" s="58">
        <f>N8*D14</f>
        <v>19.345515653775323</v>
      </c>
    </row>
    <row r="12" spans="1:14" x14ac:dyDescent="0.2">
      <c r="A12" s="56"/>
      <c r="B12" s="56"/>
      <c r="C12" s="68" t="s">
        <v>7</v>
      </c>
      <c r="D12" s="56">
        <v>11.869</v>
      </c>
      <c r="E12" s="56"/>
      <c r="F12" s="68" t="s">
        <v>7</v>
      </c>
      <c r="G12" s="56">
        <f>G9*$D$15</f>
        <v>11.869</v>
      </c>
      <c r="H12" s="56">
        <f>H9*$D$15</f>
        <v>14.636952213168906</v>
      </c>
      <c r="I12" s="56">
        <f>I9*$D$15</f>
        <v>14.610814798502533</v>
      </c>
      <c r="J12" s="56">
        <f>J9*$D$15</f>
        <v>18.714388901123105</v>
      </c>
      <c r="K12" s="57">
        <f>K9*$D$15</f>
        <v>3.9206121999559576E-3</v>
      </c>
      <c r="L12" s="69"/>
      <c r="M12" s="57">
        <f>M9*$D$15</f>
        <v>20.073534463774504</v>
      </c>
      <c r="N12" s="58">
        <f>N9*$D$15</f>
        <v>19.132587535785071</v>
      </c>
    </row>
    <row r="13" spans="1:14" x14ac:dyDescent="0.2">
      <c r="A13" s="56"/>
      <c r="B13" s="56"/>
      <c r="C13" s="68" t="s">
        <v>8</v>
      </c>
      <c r="D13" s="56">
        <v>12.375</v>
      </c>
      <c r="E13" s="56"/>
      <c r="F13" s="68" t="s">
        <v>8</v>
      </c>
      <c r="G13" s="56">
        <f>G10*$D$16</f>
        <v>12.375</v>
      </c>
      <c r="H13" s="56">
        <f>H10*$D$16</f>
        <v>15.21483746379144</v>
      </c>
      <c r="I13" s="56">
        <f t="shared" ref="I13:N13" si="3">I10*$D$16</f>
        <v>15.254666881235918</v>
      </c>
      <c r="J13" s="56">
        <f t="shared" si="3"/>
        <v>19.516414547795307</v>
      </c>
      <c r="K13" s="57">
        <f t="shared" si="3"/>
        <v>5.3105889925973617E-3</v>
      </c>
      <c r="L13" s="69"/>
      <c r="M13" s="57">
        <f t="shared" si="3"/>
        <v>22.145156099130997</v>
      </c>
      <c r="N13" s="58">
        <f t="shared" si="3"/>
        <v>21.202526552944967</v>
      </c>
    </row>
    <row r="14" spans="1:14" x14ac:dyDescent="0.2">
      <c r="A14" s="66"/>
      <c r="B14" s="67" t="s">
        <v>84</v>
      </c>
      <c r="C14" s="68" t="s">
        <v>6</v>
      </c>
      <c r="D14" s="56">
        <f>D11/D8</f>
        <v>1.0316298342541437</v>
      </c>
      <c r="E14" s="67" t="s">
        <v>85</v>
      </c>
      <c r="F14" s="68" t="s">
        <v>6</v>
      </c>
      <c r="G14" s="56">
        <v>13.079000000000001</v>
      </c>
      <c r="H14" s="56">
        <v>11.88</v>
      </c>
      <c r="I14" s="56">
        <v>10.31</v>
      </c>
      <c r="J14" s="56">
        <v>14.311</v>
      </c>
      <c r="K14" s="68">
        <v>1.1000000000000001E-3</v>
      </c>
      <c r="L14" s="69"/>
      <c r="M14" s="68">
        <v>19.634999999999998</v>
      </c>
      <c r="N14" s="70">
        <v>25.651999999999997</v>
      </c>
    </row>
    <row r="15" spans="1:14" x14ac:dyDescent="0.2">
      <c r="A15" s="56"/>
      <c r="B15" s="56"/>
      <c r="C15" s="68" t="s">
        <v>7</v>
      </c>
      <c r="D15" s="56">
        <f t="shared" ref="D15:D16" si="4">D12/D9</f>
        <v>1.2474675181678045</v>
      </c>
      <c r="E15" s="56"/>
      <c r="F15" s="68" t="s">
        <v>7</v>
      </c>
      <c r="G15" s="56">
        <v>11.869</v>
      </c>
      <c r="H15" s="56">
        <v>11.132</v>
      </c>
      <c r="I15" s="56">
        <v>9.6777999999999995</v>
      </c>
      <c r="J15" s="56">
        <v>13.442</v>
      </c>
      <c r="K15" s="57">
        <v>1.1000000000000001E-3</v>
      </c>
      <c r="L15" s="69"/>
      <c r="M15" s="57">
        <v>16.082000000000001</v>
      </c>
      <c r="N15" s="58">
        <v>20.658000000000001</v>
      </c>
    </row>
    <row r="16" spans="1:14" x14ac:dyDescent="0.2">
      <c r="A16" s="56"/>
      <c r="B16" s="56"/>
      <c r="C16" s="68" t="s">
        <v>8</v>
      </c>
      <c r="D16" s="56">
        <f t="shared" si="4"/>
        <v>1.267299645960734</v>
      </c>
      <c r="E16" s="56"/>
      <c r="F16" s="68" t="s">
        <v>8</v>
      </c>
      <c r="G16" s="56">
        <v>12.375</v>
      </c>
      <c r="H16" s="56">
        <v>11.396000000000001</v>
      </c>
      <c r="I16" s="56">
        <v>9.9329999999999998</v>
      </c>
      <c r="J16" s="56">
        <v>13.683999999999999</v>
      </c>
      <c r="K16" s="57">
        <v>2.2000000000000001E-3</v>
      </c>
      <c r="L16" s="69"/>
      <c r="M16" s="57">
        <v>17.501000000000001</v>
      </c>
      <c r="N16" s="58">
        <v>22.462</v>
      </c>
    </row>
    <row r="17" spans="1:14" x14ac:dyDescent="0.2">
      <c r="A17" s="56"/>
      <c r="B17" s="56"/>
      <c r="C17" s="56"/>
      <c r="D17" s="56"/>
      <c r="E17" s="67" t="s">
        <v>86</v>
      </c>
      <c r="F17" s="68" t="s">
        <v>6</v>
      </c>
      <c r="G17" s="56">
        <f>1-G14/G11</f>
        <v>-0.22577319587628852</v>
      </c>
      <c r="H17" s="56">
        <f>1-H14/H11</f>
        <v>8.5359577023254363E-2</v>
      </c>
      <c r="I17" s="71">
        <f>1-I14/I11</f>
        <v>0.19835068729715621</v>
      </c>
      <c r="J17" s="71">
        <f>1-J14/J11</f>
        <v>0.1262246519768212</v>
      </c>
      <c r="K17" s="57">
        <f>1-K14/K11</f>
        <v>0.6607310215557638</v>
      </c>
      <c r="L17" s="69"/>
      <c r="M17" s="72">
        <f>1-M14/M11</f>
        <v>2.7937196592357161E-2</v>
      </c>
      <c r="N17" s="73">
        <f>1-N14/N11</f>
        <v>-0.32599205206473525</v>
      </c>
    </row>
    <row r="18" spans="1:14" x14ac:dyDescent="0.2">
      <c r="A18" s="56"/>
      <c r="B18" s="56"/>
      <c r="C18" s="56"/>
      <c r="D18" s="56"/>
      <c r="E18" s="56"/>
      <c r="F18" s="68" t="s">
        <v>7</v>
      </c>
      <c r="G18" s="56">
        <f t="shared" ref="G18:N19" si="5">1-G15/G12</f>
        <v>0</v>
      </c>
      <c r="H18" s="56">
        <f>1-H15/H12</f>
        <v>0.23945915530252881</v>
      </c>
      <c r="I18" s="71">
        <f>1-I15/I12</f>
        <v>0.33762763176001109</v>
      </c>
      <c r="J18" s="71">
        <f t="shared" si="5"/>
        <v>0.28172915124183906</v>
      </c>
      <c r="K18" s="57">
        <f t="shared" si="5"/>
        <v>0.71943157244362066</v>
      </c>
      <c r="L18" s="69"/>
      <c r="M18" s="72">
        <f t="shared" si="5"/>
        <v>0.19884562287612007</v>
      </c>
      <c r="N18" s="73">
        <f t="shared" si="5"/>
        <v>-7.9728497850164892E-2</v>
      </c>
    </row>
    <row r="19" spans="1:14" x14ac:dyDescent="0.2">
      <c r="A19" s="56"/>
      <c r="B19" s="56"/>
      <c r="C19" s="56"/>
      <c r="D19" s="56"/>
      <c r="E19" s="56"/>
      <c r="F19" s="68" t="s">
        <v>8</v>
      </c>
      <c r="G19" s="56">
        <f t="shared" si="5"/>
        <v>0</v>
      </c>
      <c r="H19" s="56">
        <f t="shared" si="5"/>
        <v>0.25099429901105297</v>
      </c>
      <c r="I19" s="71">
        <f t="shared" si="5"/>
        <v>0.3488550043516101</v>
      </c>
      <c r="J19" s="71">
        <f t="shared" si="5"/>
        <v>0.29884662131519302</v>
      </c>
      <c r="K19" s="57">
        <f t="shared" si="5"/>
        <v>0.58573333333333344</v>
      </c>
      <c r="L19" s="69"/>
      <c r="M19" s="72">
        <f t="shared" si="5"/>
        <v>0.20971430855315754</v>
      </c>
      <c r="N19" s="73">
        <f t="shared" si="5"/>
        <v>-5.9402045501982581E-2</v>
      </c>
    </row>
    <row r="20" spans="1:14" x14ac:dyDescent="0.2">
      <c r="A20" s="56"/>
      <c r="B20" s="56"/>
      <c r="C20" s="56"/>
      <c r="D20" s="56"/>
      <c r="E20" s="67" t="s">
        <v>87</v>
      </c>
      <c r="F20" s="68" t="s">
        <v>6</v>
      </c>
      <c r="G20" s="56">
        <f>G11-G14</f>
        <v>-2.4089999999999989</v>
      </c>
      <c r="H20" s="74">
        <f>H11-H14</f>
        <v>1.1087108655616937</v>
      </c>
      <c r="I20" s="71">
        <f>I11-I14</f>
        <v>2.5509852670349904</v>
      </c>
      <c r="J20" s="71">
        <f>J11-J14</f>
        <v>2.067351749539597</v>
      </c>
      <c r="K20" s="75">
        <f>K11-K14</f>
        <v>2.1422651933701653E-3</v>
      </c>
      <c r="L20" s="76"/>
      <c r="M20" s="72">
        <f>M11-M14</f>
        <v>0.56431215469613605</v>
      </c>
      <c r="N20" s="73">
        <f>N11-N14</f>
        <v>-6.3064843462246749</v>
      </c>
    </row>
    <row r="21" spans="1:14" x14ac:dyDescent="0.2">
      <c r="A21" s="56"/>
      <c r="B21" s="56"/>
      <c r="C21" s="56"/>
      <c r="D21" s="56"/>
      <c r="E21" s="56"/>
      <c r="F21" s="68" t="s">
        <v>7</v>
      </c>
      <c r="G21" s="56">
        <f t="shared" ref="G21:N22" si="6">G12-G15</f>
        <v>0</v>
      </c>
      <c r="H21" s="74">
        <f t="shared" si="6"/>
        <v>3.5049522131689059</v>
      </c>
      <c r="I21" s="71">
        <f t="shared" si="6"/>
        <v>4.9330147985025334</v>
      </c>
      <c r="J21" s="71">
        <f>J12-J15</f>
        <v>5.2723889011231044</v>
      </c>
      <c r="K21" s="75">
        <f t="shared" si="6"/>
        <v>2.8206121999559573E-3</v>
      </c>
      <c r="L21" s="76"/>
      <c r="M21" s="72">
        <f t="shared" si="6"/>
        <v>3.9915344637745029</v>
      </c>
      <c r="N21" s="73">
        <f>N12-N15</f>
        <v>-1.5254124642149307</v>
      </c>
    </row>
    <row r="22" spans="1:14" x14ac:dyDescent="0.2">
      <c r="A22" s="56"/>
      <c r="B22" s="56"/>
      <c r="C22" s="56"/>
      <c r="D22" s="56"/>
      <c r="E22" s="56"/>
      <c r="F22" s="68" t="s">
        <v>8</v>
      </c>
      <c r="G22" s="56">
        <f t="shared" si="6"/>
        <v>0</v>
      </c>
      <c r="H22" s="74">
        <f t="shared" si="6"/>
        <v>3.8188374637914393</v>
      </c>
      <c r="I22" s="71">
        <f t="shared" si="6"/>
        <v>5.3216668812359185</v>
      </c>
      <c r="J22" s="71">
        <f t="shared" si="6"/>
        <v>5.8324145477953078</v>
      </c>
      <c r="K22" s="75">
        <f t="shared" si="6"/>
        <v>3.1105889925973616E-3</v>
      </c>
      <c r="L22" s="76"/>
      <c r="M22" s="72">
        <f t="shared" si="6"/>
        <v>4.6441560991309956</v>
      </c>
      <c r="N22" s="73">
        <f t="shared" si="6"/>
        <v>-1.2594734470550328</v>
      </c>
    </row>
    <row r="23" spans="1:14" x14ac:dyDescent="0.2">
      <c r="A23" s="56"/>
      <c r="B23" s="56"/>
      <c r="C23" s="56"/>
      <c r="D23" s="56"/>
      <c r="E23" s="67" t="s">
        <v>88</v>
      </c>
      <c r="F23" s="68" t="s">
        <v>6</v>
      </c>
      <c r="G23" s="56">
        <f>G20/G14</f>
        <v>-0.18418839360807393</v>
      </c>
      <c r="H23" s="74">
        <f>H20/H14</f>
        <v>9.3325830434486001E-2</v>
      </c>
      <c r="I23" s="71">
        <f>I20/I14</f>
        <v>0.24742825092482931</v>
      </c>
      <c r="J23" s="71">
        <f>J20/J14</f>
        <v>0.14445893016138614</v>
      </c>
      <c r="K23" s="75">
        <f>K20/K14</f>
        <v>1.9475138121546955</v>
      </c>
      <c r="L23" s="76"/>
      <c r="M23" s="72">
        <f>M20/M14</f>
        <v>2.8740114830462751E-2</v>
      </c>
      <c r="N23" s="73">
        <f>N20/N14</f>
        <v>-0.24584766670141414</v>
      </c>
    </row>
    <row r="24" spans="1:14" x14ac:dyDescent="0.2">
      <c r="A24" s="56"/>
      <c r="B24" s="56"/>
      <c r="C24" s="56"/>
      <c r="D24" s="56"/>
      <c r="E24" s="56"/>
      <c r="F24" s="68" t="s">
        <v>7</v>
      </c>
      <c r="G24" s="56">
        <f t="shared" ref="G24:N25" si="7">G21/G15</f>
        <v>0</v>
      </c>
      <c r="H24" s="74">
        <f t="shared" si="7"/>
        <v>0.3148537740899125</v>
      </c>
      <c r="I24" s="71">
        <f t="shared" si="7"/>
        <v>0.50972481333593722</v>
      </c>
      <c r="J24" s="71">
        <f t="shared" si="7"/>
        <v>0.39223247292985453</v>
      </c>
      <c r="K24" s="75">
        <f t="shared" si="7"/>
        <v>2.5641929090508699</v>
      </c>
      <c r="L24" s="76"/>
      <c r="M24" s="72">
        <f t="shared" si="7"/>
        <v>0.24819888470180965</v>
      </c>
      <c r="N24" s="73">
        <f t="shared" si="7"/>
        <v>-7.3841246210423594E-2</v>
      </c>
    </row>
    <row r="25" spans="1:14" ht="15" thickBot="1" x14ac:dyDescent="0.25">
      <c r="A25" s="77"/>
      <c r="B25" s="77"/>
      <c r="C25" s="77"/>
      <c r="D25" s="77"/>
      <c r="E25" s="77"/>
      <c r="F25" s="78" t="s">
        <v>8</v>
      </c>
      <c r="G25" s="77">
        <f t="shared" si="7"/>
        <v>0</v>
      </c>
      <c r="H25" s="79">
        <f t="shared" si="7"/>
        <v>0.33510332255102132</v>
      </c>
      <c r="I25" s="80">
        <f>I22/I16</f>
        <v>0.53575625503230828</v>
      </c>
      <c r="J25" s="80">
        <f t="shared" si="7"/>
        <v>0.4262214665152958</v>
      </c>
      <c r="K25" s="79">
        <f t="shared" si="7"/>
        <v>1.4139040875442552</v>
      </c>
      <c r="L25" s="81"/>
      <c r="M25" s="80">
        <f>M22/M16</f>
        <v>0.26536518479692561</v>
      </c>
      <c r="N25" s="82">
        <f t="shared" si="7"/>
        <v>-5.6071295835412378E-2</v>
      </c>
    </row>
    <row r="26" spans="1:14" x14ac:dyDescent="0.2">
      <c r="A26" s="66">
        <v>10</v>
      </c>
      <c r="B26" s="67" t="s">
        <v>80</v>
      </c>
      <c r="C26" s="68" t="s">
        <v>6</v>
      </c>
      <c r="D26" s="56">
        <v>6.4866999999999999</v>
      </c>
      <c r="E26" s="56"/>
      <c r="F26" s="56"/>
      <c r="G26" s="56">
        <v>6.4866999999999999</v>
      </c>
      <c r="H26" s="83">
        <v>3.1416000000000004</v>
      </c>
      <c r="I26" s="83">
        <v>6.6374000000000004</v>
      </c>
      <c r="J26" s="83">
        <v>8.4391999999999996</v>
      </c>
      <c r="K26" s="83">
        <v>5.4999999999999997E-3</v>
      </c>
      <c r="L26" s="76"/>
      <c r="M26" s="83">
        <v>10.760199999999999</v>
      </c>
      <c r="N26" s="70">
        <v>11.780999999999999</v>
      </c>
    </row>
    <row r="27" spans="1:14" x14ac:dyDescent="0.2">
      <c r="A27" s="56"/>
      <c r="B27" s="56"/>
      <c r="C27" s="68" t="s">
        <v>7</v>
      </c>
      <c r="D27" s="56">
        <v>5.9729999999999999</v>
      </c>
      <c r="E27" s="56"/>
      <c r="F27" s="56"/>
      <c r="G27" s="56">
        <v>5.9729999999999999</v>
      </c>
      <c r="H27" s="83">
        <v>2.9182999999999999</v>
      </c>
      <c r="I27" s="83">
        <v>6.2237999999999998</v>
      </c>
      <c r="J27" s="83">
        <v>7.9563000000000006</v>
      </c>
      <c r="K27" s="83">
        <v>5.4999999999999997E-3</v>
      </c>
      <c r="L27" s="76"/>
      <c r="M27" s="83">
        <v>8.8681999999999999</v>
      </c>
      <c r="N27" s="70">
        <v>9.6536000000000008</v>
      </c>
    </row>
    <row r="28" spans="1:14" x14ac:dyDescent="0.2">
      <c r="A28" s="56"/>
      <c r="B28" s="56"/>
      <c r="C28" s="68" t="s">
        <v>8</v>
      </c>
      <c r="D28" s="56">
        <v>6.1204000000000001</v>
      </c>
      <c r="E28" s="56"/>
      <c r="F28" s="56"/>
      <c r="G28" s="56">
        <v>6.1204000000000001</v>
      </c>
      <c r="H28" s="83">
        <v>2.9887000000000001</v>
      </c>
      <c r="I28" s="83">
        <v>6.3997999999999999</v>
      </c>
      <c r="J28" s="83">
        <v>8.1707999999999998</v>
      </c>
      <c r="K28" s="83">
        <v>6.5999999999999991E-3</v>
      </c>
      <c r="L28" s="76"/>
      <c r="M28" s="83">
        <v>9.5952999999999999</v>
      </c>
      <c r="N28" s="70">
        <v>10.5336</v>
      </c>
    </row>
    <row r="29" spans="1:14" x14ac:dyDescent="0.2">
      <c r="A29" s="56"/>
      <c r="B29" s="67" t="s">
        <v>81</v>
      </c>
      <c r="C29" s="68" t="s">
        <v>6</v>
      </c>
      <c r="D29" s="56">
        <f>D26*400/420</f>
        <v>6.1778095238095236</v>
      </c>
      <c r="E29" s="56"/>
      <c r="F29" s="56"/>
      <c r="G29" s="56">
        <f>G26*400/420</f>
        <v>6.1778095238095236</v>
      </c>
      <c r="H29" s="74">
        <f t="shared" ref="H29:N29" si="8">H26*400/420</f>
        <v>2.9920000000000004</v>
      </c>
      <c r="I29" s="74">
        <f t="shared" si="8"/>
        <v>6.3213333333333335</v>
      </c>
      <c r="J29" s="74">
        <f t="shared" si="8"/>
        <v>8.0373333333333328</v>
      </c>
      <c r="K29" s="75">
        <f t="shared" si="8"/>
        <v>5.2380952380952379E-3</v>
      </c>
      <c r="L29" s="75">
        <f t="shared" si="8"/>
        <v>0</v>
      </c>
      <c r="M29" s="75">
        <f t="shared" si="8"/>
        <v>10.247809523809524</v>
      </c>
      <c r="N29" s="58">
        <f t="shared" si="8"/>
        <v>11.219999999999999</v>
      </c>
    </row>
    <row r="30" spans="1:14" x14ac:dyDescent="0.2">
      <c r="A30" s="56"/>
      <c r="B30" s="56"/>
      <c r="C30" s="68" t="s">
        <v>7</v>
      </c>
      <c r="D30" s="56">
        <f t="shared" ref="D30:D31" si="9">D27*400/420</f>
        <v>5.6885714285714277</v>
      </c>
      <c r="E30" s="56"/>
      <c r="F30" s="56"/>
      <c r="G30" s="56">
        <f t="shared" ref="G30:N31" si="10">G27*400/420</f>
        <v>5.6885714285714277</v>
      </c>
      <c r="H30" s="74">
        <f t="shared" si="10"/>
        <v>2.7793333333333332</v>
      </c>
      <c r="I30" s="74">
        <f t="shared" si="10"/>
        <v>5.927428571428571</v>
      </c>
      <c r="J30" s="74">
        <f t="shared" si="10"/>
        <v>7.5774285714285723</v>
      </c>
      <c r="K30" s="75">
        <f t="shared" si="10"/>
        <v>5.2380952380952379E-3</v>
      </c>
      <c r="L30" s="75">
        <f t="shared" si="10"/>
        <v>0</v>
      </c>
      <c r="M30" s="75">
        <f t="shared" si="10"/>
        <v>8.445904761904762</v>
      </c>
      <c r="N30" s="58">
        <f t="shared" si="10"/>
        <v>9.1939047619047631</v>
      </c>
    </row>
    <row r="31" spans="1:14" x14ac:dyDescent="0.2">
      <c r="A31" s="56"/>
      <c r="B31" s="56"/>
      <c r="C31" s="68" t="s">
        <v>8</v>
      </c>
      <c r="D31" s="56">
        <f t="shared" si="9"/>
        <v>5.8289523809523809</v>
      </c>
      <c r="E31" s="56"/>
      <c r="F31" s="56"/>
      <c r="G31" s="56">
        <f t="shared" si="10"/>
        <v>5.8289523809523809</v>
      </c>
      <c r="H31" s="74">
        <f t="shared" si="10"/>
        <v>2.8463809523809522</v>
      </c>
      <c r="I31" s="74">
        <f t="shared" si="10"/>
        <v>6.0950476190476195</v>
      </c>
      <c r="J31" s="74">
        <f t="shared" si="10"/>
        <v>7.7817142857142851</v>
      </c>
      <c r="K31" s="75">
        <f t="shared" si="10"/>
        <v>6.2857142857142851E-3</v>
      </c>
      <c r="L31" s="75">
        <f t="shared" si="10"/>
        <v>0</v>
      </c>
      <c r="M31" s="75">
        <f t="shared" si="10"/>
        <v>9.1383809523809525</v>
      </c>
      <c r="N31" s="58">
        <f t="shared" si="10"/>
        <v>10.031999999999998</v>
      </c>
    </row>
    <row r="32" spans="1:14" x14ac:dyDescent="0.2">
      <c r="A32" s="56"/>
      <c r="B32" s="67" t="s">
        <v>89</v>
      </c>
      <c r="C32" s="68" t="s">
        <v>6</v>
      </c>
      <c r="D32" s="56">
        <v>7.0345000000000004</v>
      </c>
      <c r="E32" s="67" t="s">
        <v>83</v>
      </c>
      <c r="F32" s="68" t="s">
        <v>6</v>
      </c>
      <c r="G32" s="56">
        <f>G29*$D$35</f>
        <v>7.0345000000000004</v>
      </c>
      <c r="H32" s="74">
        <f t="shared" ref="H32:N32" si="11">H29*$D$35</f>
        <v>3.4069072409699852</v>
      </c>
      <c r="I32" s="74">
        <f>I29*$D$35</f>
        <v>7.1979265728336443</v>
      </c>
      <c r="J32" s="74">
        <f t="shared" si="11"/>
        <v>9.1518880786840757</v>
      </c>
      <c r="K32" s="75">
        <f t="shared" si="11"/>
        <v>5.9644734610819058E-3</v>
      </c>
      <c r="L32" s="75">
        <f t="shared" si="11"/>
        <v>0</v>
      </c>
      <c r="M32" s="75">
        <f t="shared" si="11"/>
        <v>11.668895879260642</v>
      </c>
      <c r="N32" s="58">
        <f t="shared" si="11"/>
        <v>12.775902153637443</v>
      </c>
    </row>
    <row r="33" spans="1:14" x14ac:dyDescent="0.2">
      <c r="A33" s="56"/>
      <c r="B33" s="56"/>
      <c r="C33" s="68" t="s">
        <v>7</v>
      </c>
      <c r="D33" s="56">
        <v>6.3689999999999998</v>
      </c>
      <c r="E33" s="56"/>
      <c r="F33" s="68" t="s">
        <v>7</v>
      </c>
      <c r="G33" s="56">
        <f>G30*$D$36</f>
        <v>6.3689999999999998</v>
      </c>
      <c r="H33" s="74">
        <f t="shared" ref="H33:N33" si="12">H30*$D$36</f>
        <v>3.1117784530386743</v>
      </c>
      <c r="I33" s="74">
        <f t="shared" si="12"/>
        <v>6.6364276243093929</v>
      </c>
      <c r="J33" s="74">
        <f t="shared" si="12"/>
        <v>8.4837895027624324</v>
      </c>
      <c r="K33" s="75">
        <f t="shared" si="12"/>
        <v>5.8646408839779013E-3</v>
      </c>
      <c r="L33" s="75">
        <f t="shared" si="12"/>
        <v>0</v>
      </c>
      <c r="M33" s="75">
        <f t="shared" si="12"/>
        <v>9.4561469613259685</v>
      </c>
      <c r="N33" s="58">
        <f t="shared" si="12"/>
        <v>10.293617679558015</v>
      </c>
    </row>
    <row r="34" spans="1:14" x14ac:dyDescent="0.2">
      <c r="A34" s="56"/>
      <c r="B34" s="56"/>
      <c r="C34" s="68" t="s">
        <v>8</v>
      </c>
      <c r="D34" s="56">
        <v>6.6395999999999997</v>
      </c>
      <c r="E34" s="56"/>
      <c r="F34" s="68" t="s">
        <v>8</v>
      </c>
      <c r="G34" s="56">
        <f>G31*$D$37</f>
        <v>6.6395999999999997</v>
      </c>
      <c r="H34" s="74">
        <f t="shared" ref="H34:N34" si="13">H31*$D$37</f>
        <v>3.242234579439252</v>
      </c>
      <c r="I34" s="74">
        <f t="shared" si="13"/>
        <v>6.9427017972681524</v>
      </c>
      <c r="J34" s="74">
        <f t="shared" si="13"/>
        <v>8.8639375988497466</v>
      </c>
      <c r="K34" s="75">
        <f t="shared" si="13"/>
        <v>7.1598849748382449E-3</v>
      </c>
      <c r="L34" s="75">
        <f t="shared" si="13"/>
        <v>0</v>
      </c>
      <c r="M34" s="75">
        <f t="shared" si="13"/>
        <v>10.409279439252336</v>
      </c>
      <c r="N34" s="58">
        <f t="shared" si="13"/>
        <v>11.427176419841837</v>
      </c>
    </row>
    <row r="35" spans="1:14" x14ac:dyDescent="0.2">
      <c r="A35" s="56"/>
      <c r="B35" s="67" t="s">
        <v>84</v>
      </c>
      <c r="C35" s="68" t="s">
        <v>6</v>
      </c>
      <c r="D35" s="56">
        <f>D32/D29</f>
        <v>1.1386722062065457</v>
      </c>
      <c r="E35" s="67" t="s">
        <v>90</v>
      </c>
      <c r="F35" s="68" t="s">
        <v>6</v>
      </c>
      <c r="G35" s="56">
        <v>7.0345000000000004</v>
      </c>
      <c r="H35" s="74">
        <v>5.5968</v>
      </c>
      <c r="I35" s="74">
        <v>4.8278999999999996</v>
      </c>
      <c r="J35" s="74">
        <v>8.3126999999999995</v>
      </c>
      <c r="K35" s="83">
        <v>1.1000000000000001E-3</v>
      </c>
      <c r="L35" s="76"/>
      <c r="M35" s="83">
        <v>10.7943</v>
      </c>
      <c r="N35" s="70">
        <v>12.771000000000001</v>
      </c>
    </row>
    <row r="36" spans="1:14" x14ac:dyDescent="0.2">
      <c r="A36" s="56"/>
      <c r="B36" s="56"/>
      <c r="C36" s="68" t="s">
        <v>7</v>
      </c>
      <c r="D36" s="56">
        <f t="shared" ref="D36:D37" si="14">D33/D30</f>
        <v>1.1196132596685084</v>
      </c>
      <c r="E36" s="56"/>
      <c r="F36" s="68" t="s">
        <v>7</v>
      </c>
      <c r="G36" s="56">
        <v>6.3689999999999998</v>
      </c>
      <c r="H36" s="74">
        <v>5.2404000000000002</v>
      </c>
      <c r="I36" s="74">
        <v>4.5232000000000001</v>
      </c>
      <c r="J36" s="74">
        <v>7.81</v>
      </c>
      <c r="K36" s="75">
        <v>1.1000000000000001E-3</v>
      </c>
      <c r="L36" s="76"/>
      <c r="M36" s="83">
        <v>8.8572000000000006</v>
      </c>
      <c r="N36" s="70">
        <v>10.281699999999999</v>
      </c>
    </row>
    <row r="37" spans="1:14" x14ac:dyDescent="0.2">
      <c r="A37" s="56"/>
      <c r="B37" s="56"/>
      <c r="C37" s="68" t="s">
        <v>8</v>
      </c>
      <c r="D37" s="56">
        <f t="shared" si="14"/>
        <v>1.1390726096333572</v>
      </c>
      <c r="E37" s="56"/>
      <c r="F37" s="68" t="s">
        <v>8</v>
      </c>
      <c r="G37" s="56">
        <v>6.6395999999999997</v>
      </c>
      <c r="H37" s="74">
        <v>5.3624999999999998</v>
      </c>
      <c r="I37" s="74">
        <v>4.6430999999999996</v>
      </c>
      <c r="J37" s="74">
        <v>7.9508000000000001</v>
      </c>
      <c r="K37" s="75">
        <v>1.1000000000000001E-3</v>
      </c>
      <c r="L37" s="76"/>
      <c r="M37" s="83">
        <v>9.6239000000000008</v>
      </c>
      <c r="N37" s="70">
        <v>11.186999999999999</v>
      </c>
    </row>
    <row r="38" spans="1:14" x14ac:dyDescent="0.2">
      <c r="A38" s="56"/>
      <c r="B38" s="56"/>
      <c r="C38" s="56"/>
      <c r="D38" s="56"/>
      <c r="E38" s="67" t="s">
        <v>86</v>
      </c>
      <c r="F38" s="68" t="s">
        <v>6</v>
      </c>
      <c r="G38" s="56">
        <f>1-G35/G32</f>
        <v>0</v>
      </c>
      <c r="H38" s="74">
        <f>1-H35/H32</f>
        <v>-0.64278027082607836</v>
      </c>
      <c r="I38" s="71">
        <f>1-I35/I32</f>
        <v>0.32926517780531128</v>
      </c>
      <c r="J38" s="71">
        <f>1-J35/J32</f>
        <v>9.1695622965347834E-2</v>
      </c>
      <c r="K38" s="75">
        <f>1-K35/K32</f>
        <v>0.81557466770914777</v>
      </c>
      <c r="L38" s="76"/>
      <c r="M38" s="72">
        <f>1-M35/M32</f>
        <v>7.4951039782185314E-2</v>
      </c>
      <c r="N38" s="73">
        <f>1-N35/N32</f>
        <v>3.8370312941427009E-4</v>
      </c>
    </row>
    <row r="39" spans="1:14" x14ac:dyDescent="0.2">
      <c r="A39" s="56"/>
      <c r="B39" s="56"/>
      <c r="C39" s="56"/>
      <c r="D39" s="56"/>
      <c r="E39" s="56"/>
      <c r="F39" s="68" t="s">
        <v>7</v>
      </c>
      <c r="G39" s="56">
        <f t="shared" ref="G39:K40" si="15">1-G36/G33</f>
        <v>0</v>
      </c>
      <c r="H39" s="74">
        <f t="shared" si="15"/>
        <v>-0.68405305168261954</v>
      </c>
      <c r="I39" s="71">
        <f t="shared" si="15"/>
        <v>0.3184284895338253</v>
      </c>
      <c r="J39" s="71">
        <f t="shared" si="15"/>
        <v>7.9420818084069422E-2</v>
      </c>
      <c r="K39" s="75">
        <f t="shared" si="15"/>
        <v>0.81243523316062172</v>
      </c>
      <c r="L39" s="76"/>
      <c r="M39" s="72">
        <f t="shared" ref="M39:N40" si="16">1-M36/M33</f>
        <v>6.3339430296034838E-2</v>
      </c>
      <c r="N39" s="73">
        <f t="shared" si="16"/>
        <v>1.1577736738448419E-3</v>
      </c>
    </row>
    <row r="40" spans="1:14" x14ac:dyDescent="0.2">
      <c r="A40" s="56"/>
      <c r="B40" s="56"/>
      <c r="C40" s="56"/>
      <c r="D40" s="56"/>
      <c r="E40" s="56"/>
      <c r="F40" s="68" t="s">
        <v>8</v>
      </c>
      <c r="G40" s="56">
        <f t="shared" si="15"/>
        <v>0</v>
      </c>
      <c r="H40" s="74">
        <f t="shared" si="15"/>
        <v>-0.6539518867655314</v>
      </c>
      <c r="I40" s="71">
        <f t="shared" si="15"/>
        <v>0.33122577699837419</v>
      </c>
      <c r="J40" s="71">
        <f t="shared" si="15"/>
        <v>0.10301715108737253</v>
      </c>
      <c r="K40" s="75">
        <f t="shared" si="15"/>
        <v>0.84636624696266838</v>
      </c>
      <c r="L40" s="76"/>
      <c r="M40" s="72">
        <f t="shared" si="16"/>
        <v>7.5449933286520166E-2</v>
      </c>
      <c r="N40" s="73">
        <f t="shared" si="16"/>
        <v>2.1018002262116253E-2</v>
      </c>
    </row>
    <row r="41" spans="1:14" x14ac:dyDescent="0.2">
      <c r="A41" s="56"/>
      <c r="B41" s="56"/>
      <c r="C41" s="56"/>
      <c r="D41" s="56"/>
      <c r="E41" s="67" t="s">
        <v>87</v>
      </c>
      <c r="F41" s="68" t="s">
        <v>6</v>
      </c>
      <c r="G41" s="56">
        <f>G32-G35</f>
        <v>0</v>
      </c>
      <c r="H41" s="74">
        <f>H32-H35</f>
        <v>-2.1898927590300148</v>
      </c>
      <c r="I41" s="71">
        <f>I32-I35</f>
        <v>2.3700265728336447</v>
      </c>
      <c r="J41" s="71">
        <f>J32-J35</f>
        <v>0.83918807868407619</v>
      </c>
      <c r="K41" s="75">
        <f>K32-K35</f>
        <v>4.8644734610819055E-3</v>
      </c>
      <c r="L41" s="76"/>
      <c r="M41" s="72">
        <f>M32-M35</f>
        <v>0.87459587926064231</v>
      </c>
      <c r="N41" s="73">
        <f>N32-N35</f>
        <v>4.9021536374418417E-3</v>
      </c>
    </row>
    <row r="42" spans="1:14" x14ac:dyDescent="0.2">
      <c r="A42" s="56"/>
      <c r="B42" s="56"/>
      <c r="C42" s="56"/>
      <c r="D42" s="56"/>
      <c r="E42" s="56"/>
      <c r="F42" s="68" t="s">
        <v>7</v>
      </c>
      <c r="G42" s="56">
        <f t="shared" ref="G42:K43" si="17">G33-G36</f>
        <v>0</v>
      </c>
      <c r="H42" s="74">
        <f t="shared" si="17"/>
        <v>-2.1286215469613259</v>
      </c>
      <c r="I42" s="71">
        <f t="shared" si="17"/>
        <v>2.1132276243093928</v>
      </c>
      <c r="J42" s="71">
        <f t="shared" si="17"/>
        <v>0.67378950276243277</v>
      </c>
      <c r="K42" s="75">
        <f t="shared" si="17"/>
        <v>4.764640883977901E-3</v>
      </c>
      <c r="L42" s="76"/>
      <c r="M42" s="72">
        <f t="shared" ref="M42:N43" si="18">M33-M36</f>
        <v>0.59894696132596792</v>
      </c>
      <c r="N42" s="73">
        <f t="shared" si="18"/>
        <v>1.1917679558015593E-2</v>
      </c>
    </row>
    <row r="43" spans="1:14" x14ac:dyDescent="0.2">
      <c r="A43" s="56"/>
      <c r="B43" s="56"/>
      <c r="C43" s="56"/>
      <c r="D43" s="56"/>
      <c r="E43" s="56"/>
      <c r="F43" s="68" t="s">
        <v>8</v>
      </c>
      <c r="G43" s="56">
        <f t="shared" si="17"/>
        <v>0</v>
      </c>
      <c r="H43" s="74">
        <f t="shared" si="17"/>
        <v>-2.1202654205607478</v>
      </c>
      <c r="I43" s="71">
        <f t="shared" si="17"/>
        <v>2.2996017972681528</v>
      </c>
      <c r="J43" s="71">
        <f t="shared" si="17"/>
        <v>0.91313759884974655</v>
      </c>
      <c r="K43" s="75">
        <f t="shared" si="17"/>
        <v>6.0598849748382446E-3</v>
      </c>
      <c r="L43" s="76"/>
      <c r="M43" s="72">
        <f t="shared" si="18"/>
        <v>0.78537943925233478</v>
      </c>
      <c r="N43" s="73">
        <f t="shared" si="18"/>
        <v>0.24017641984183768</v>
      </c>
    </row>
    <row r="44" spans="1:14" x14ac:dyDescent="0.2">
      <c r="A44" s="56"/>
      <c r="B44" s="56"/>
      <c r="C44" s="56"/>
      <c r="D44" s="56"/>
      <c r="E44" s="67" t="s">
        <v>88</v>
      </c>
      <c r="F44" s="68" t="s">
        <v>6</v>
      </c>
      <c r="G44" s="56">
        <f>G41/G35</f>
        <v>0</v>
      </c>
      <c r="H44" s="74">
        <f>H41/H35</f>
        <v>-0.39127586460656355</v>
      </c>
      <c r="I44" s="71">
        <f>I41/I35</f>
        <v>0.49090216716038959</v>
      </c>
      <c r="J44" s="71">
        <f>J41/J35</f>
        <v>0.10095252790117246</v>
      </c>
      <c r="K44" s="75">
        <f>K41/K35</f>
        <v>4.4222486009835507</v>
      </c>
      <c r="L44" s="76"/>
      <c r="M44" s="72">
        <f>M41/M35</f>
        <v>8.1023862525651719E-2</v>
      </c>
      <c r="N44" s="73">
        <f>N41/N35</f>
        <v>3.8385041401940657E-4</v>
      </c>
    </row>
    <row r="45" spans="1:14" x14ac:dyDescent="0.2">
      <c r="A45" s="56"/>
      <c r="B45" s="56"/>
      <c r="C45" s="56"/>
      <c r="D45" s="56"/>
      <c r="E45" s="56"/>
      <c r="F45" s="68" t="s">
        <v>7</v>
      </c>
      <c r="G45" s="56">
        <f t="shared" ref="G45:K46" si="19">G42/G36</f>
        <v>0</v>
      </c>
      <c r="H45" s="74">
        <f t="shared" si="19"/>
        <v>-0.40619447884919585</v>
      </c>
      <c r="I45" s="71">
        <f t="shared" si="19"/>
        <v>0.46719747619149998</v>
      </c>
      <c r="J45" s="71">
        <f t="shared" si="19"/>
        <v>8.6272663605945307E-2</v>
      </c>
      <c r="K45" s="75">
        <f t="shared" si="19"/>
        <v>4.3314917127071828</v>
      </c>
      <c r="L45" s="76"/>
      <c r="M45" s="72">
        <f t="shared" ref="M45:N46" si="20">M42/M36</f>
        <v>6.7622607745785115E-2</v>
      </c>
      <c r="N45" s="73">
        <f t="shared" si="20"/>
        <v>1.1591156674495067E-3</v>
      </c>
    </row>
    <row r="46" spans="1:14" ht="15" thickBot="1" x14ac:dyDescent="0.25">
      <c r="A46" s="77"/>
      <c r="B46" s="77"/>
      <c r="C46" s="77"/>
      <c r="D46" s="77"/>
      <c r="E46" s="77"/>
      <c r="F46" s="78" t="s">
        <v>8</v>
      </c>
      <c r="G46" s="77">
        <f t="shared" si="19"/>
        <v>0</v>
      </c>
      <c r="H46" s="79">
        <f t="shared" si="19"/>
        <v>-0.39538749101365928</v>
      </c>
      <c r="I46" s="80">
        <f t="shared" si="19"/>
        <v>0.49527294205770994</v>
      </c>
      <c r="J46" s="80">
        <f t="shared" si="19"/>
        <v>0.11484851824341533</v>
      </c>
      <c r="K46" s="79">
        <f t="shared" si="19"/>
        <v>5.5089863407620401</v>
      </c>
      <c r="L46" s="81"/>
      <c r="M46" s="80">
        <f t="shared" si="20"/>
        <v>8.1607190354464898E-2</v>
      </c>
      <c r="N46" s="82">
        <f>N43/N37</f>
        <v>2.1469242857051731E-2</v>
      </c>
    </row>
    <row r="47" spans="1:14" x14ac:dyDescent="0.2">
      <c r="A47" s="66">
        <v>5</v>
      </c>
      <c r="B47" s="67" t="s">
        <v>80</v>
      </c>
      <c r="C47" s="68" t="s">
        <v>6</v>
      </c>
      <c r="D47" s="68">
        <v>2.8479000000000001</v>
      </c>
      <c r="E47" s="56"/>
      <c r="F47" s="56"/>
      <c r="G47" s="68">
        <v>2.8479000000000001</v>
      </c>
      <c r="H47" s="83">
        <v>3.2658999999999998</v>
      </c>
      <c r="I47" s="83">
        <v>3.0128999999999997</v>
      </c>
      <c r="J47" s="83">
        <v>2.7379000000000002</v>
      </c>
      <c r="K47" s="83">
        <v>4.1799999999999997E-2</v>
      </c>
      <c r="L47" s="76"/>
      <c r="M47" s="83">
        <v>7.3711000000000002</v>
      </c>
      <c r="N47" s="70">
        <v>6.2293000000000003</v>
      </c>
    </row>
    <row r="48" spans="1:14" x14ac:dyDescent="0.2">
      <c r="A48" s="56"/>
      <c r="B48" s="56"/>
      <c r="C48" s="68" t="s">
        <v>7</v>
      </c>
      <c r="D48" s="68">
        <v>2.6213000000000002</v>
      </c>
      <c r="E48" s="56"/>
      <c r="F48" s="56"/>
      <c r="G48" s="68">
        <v>2.6213000000000002</v>
      </c>
      <c r="H48" s="83">
        <v>3.0436999999999999</v>
      </c>
      <c r="I48" s="83">
        <v>2.8281000000000001</v>
      </c>
      <c r="J48" s="83">
        <v>2.5740000000000003</v>
      </c>
      <c r="K48" s="83">
        <v>3.7399999999999996E-2</v>
      </c>
      <c r="L48" s="76"/>
      <c r="M48" s="83">
        <v>6.0884999999999998</v>
      </c>
      <c r="N48" s="70">
        <v>5.1161000000000003</v>
      </c>
    </row>
    <row r="49" spans="1:14" x14ac:dyDescent="0.2">
      <c r="A49" s="56"/>
      <c r="B49" s="56"/>
      <c r="C49" s="68" t="s">
        <v>8</v>
      </c>
      <c r="D49" s="68">
        <v>2.6785000000000001</v>
      </c>
      <c r="E49" s="56"/>
      <c r="F49" s="56"/>
      <c r="G49" s="68">
        <v>2.6785000000000001</v>
      </c>
      <c r="H49" s="83">
        <v>3.1129999999999995</v>
      </c>
      <c r="I49" s="83">
        <v>2.9072999999999998</v>
      </c>
      <c r="J49" s="83">
        <v>2.6476999999999999</v>
      </c>
      <c r="K49" s="83">
        <v>3.9599999999999996E-2</v>
      </c>
      <c r="L49" s="76"/>
      <c r="M49" s="83">
        <v>6.5779999999999994</v>
      </c>
      <c r="N49" s="70">
        <v>5.5802999999999994</v>
      </c>
    </row>
    <row r="50" spans="1:14" x14ac:dyDescent="0.2">
      <c r="A50" s="56"/>
      <c r="B50" s="67" t="s">
        <v>81</v>
      </c>
      <c r="C50" s="68" t="s">
        <v>6</v>
      </c>
      <c r="D50" s="56">
        <f>D47*400/420</f>
        <v>2.7122857142857146</v>
      </c>
      <c r="E50" s="56"/>
      <c r="F50" s="56"/>
      <c r="G50" s="56">
        <f>G47*400/420</f>
        <v>2.7122857142857146</v>
      </c>
      <c r="H50" s="74">
        <f t="shared" ref="H50:N50" si="21">H47*400/420</f>
        <v>3.110380952380952</v>
      </c>
      <c r="I50" s="74">
        <f t="shared" si="21"/>
        <v>2.8694285714285712</v>
      </c>
      <c r="J50" s="74">
        <f t="shared" si="21"/>
        <v>2.6075238095238098</v>
      </c>
      <c r="K50" s="75">
        <f t="shared" si="21"/>
        <v>3.9809523809523809E-2</v>
      </c>
      <c r="L50" s="75">
        <f t="shared" si="21"/>
        <v>0</v>
      </c>
      <c r="M50" s="75">
        <f t="shared" si="21"/>
        <v>7.0200952380952382</v>
      </c>
      <c r="N50" s="58">
        <f t="shared" si="21"/>
        <v>5.932666666666667</v>
      </c>
    </row>
    <row r="51" spans="1:14" x14ac:dyDescent="0.2">
      <c r="A51" s="56"/>
      <c r="B51" s="56"/>
      <c r="C51" s="68" t="s">
        <v>7</v>
      </c>
      <c r="D51" s="56">
        <f t="shared" ref="D51:D52" si="22">D48*400/420</f>
        <v>2.4964761904761903</v>
      </c>
      <c r="E51" s="56"/>
      <c r="F51" s="56"/>
      <c r="G51" s="56">
        <f t="shared" ref="G51:N52" si="23">G48*400/420</f>
        <v>2.4964761904761903</v>
      </c>
      <c r="H51" s="74">
        <f t="shared" si="23"/>
        <v>2.8987619047619049</v>
      </c>
      <c r="I51" s="74">
        <f t="shared" si="23"/>
        <v>2.6934285714285715</v>
      </c>
      <c r="J51" s="74">
        <f t="shared" si="23"/>
        <v>2.451428571428572</v>
      </c>
      <c r="K51" s="75">
        <f t="shared" si="23"/>
        <v>3.561904761904762E-2</v>
      </c>
      <c r="L51" s="75">
        <f t="shared" si="23"/>
        <v>0</v>
      </c>
      <c r="M51" s="75">
        <f t="shared" si="23"/>
        <v>5.7985714285714289</v>
      </c>
      <c r="N51" s="58">
        <f t="shared" si="23"/>
        <v>4.8724761904761902</v>
      </c>
    </row>
    <row r="52" spans="1:14" x14ac:dyDescent="0.2">
      <c r="A52" s="56"/>
      <c r="B52" s="56"/>
      <c r="C52" s="68" t="s">
        <v>8</v>
      </c>
      <c r="D52" s="56">
        <f t="shared" si="22"/>
        <v>2.5509523809523813</v>
      </c>
      <c r="E52" s="56"/>
      <c r="F52" s="56"/>
      <c r="G52" s="56">
        <f t="shared" si="23"/>
        <v>2.5509523809523813</v>
      </c>
      <c r="H52" s="74">
        <f t="shared" si="23"/>
        <v>2.9647619047619043</v>
      </c>
      <c r="I52" s="74">
        <f t="shared" si="23"/>
        <v>2.7688571428571427</v>
      </c>
      <c r="J52" s="74">
        <f t="shared" si="23"/>
        <v>2.5216190476190476</v>
      </c>
      <c r="K52" s="75">
        <f t="shared" si="23"/>
        <v>3.7714285714285707E-2</v>
      </c>
      <c r="L52" s="75">
        <f t="shared" si="23"/>
        <v>0</v>
      </c>
      <c r="M52" s="75">
        <f t="shared" si="23"/>
        <v>6.2647619047619045</v>
      </c>
      <c r="N52" s="58">
        <f t="shared" si="23"/>
        <v>5.3145714285714281</v>
      </c>
    </row>
    <row r="53" spans="1:14" x14ac:dyDescent="0.2">
      <c r="A53" s="56"/>
      <c r="B53" s="67" t="s">
        <v>89</v>
      </c>
      <c r="C53" s="68" t="s">
        <v>6</v>
      </c>
      <c r="D53" s="68">
        <v>2.8765000000000001</v>
      </c>
      <c r="E53" s="67" t="s">
        <v>83</v>
      </c>
      <c r="F53" s="68" t="s">
        <v>6</v>
      </c>
      <c r="G53" s="56">
        <f>G50*$D$56</f>
        <v>2.8765000000000005</v>
      </c>
      <c r="H53" s="74">
        <f t="shared" ref="H53:N53" si="24">H50*$D$56</f>
        <v>3.2986977597528</v>
      </c>
      <c r="I53" s="74">
        <f t="shared" si="24"/>
        <v>3.0431570104287369</v>
      </c>
      <c r="J53" s="74">
        <f t="shared" si="24"/>
        <v>2.7653953263808422</v>
      </c>
      <c r="K53" s="75">
        <f t="shared" si="24"/>
        <v>4.2219775975280031E-2</v>
      </c>
      <c r="L53" s="75">
        <f t="shared" si="24"/>
        <v>0</v>
      </c>
      <c r="M53" s="75">
        <f t="shared" si="24"/>
        <v>7.4451241792197758</v>
      </c>
      <c r="N53" s="58">
        <f t="shared" si="24"/>
        <v>6.2918576670529163</v>
      </c>
    </row>
    <row r="54" spans="1:14" x14ac:dyDescent="0.2">
      <c r="A54" s="56"/>
      <c r="B54" s="56"/>
      <c r="C54" s="68" t="s">
        <v>7</v>
      </c>
      <c r="D54" s="68">
        <v>2.6114000000000002</v>
      </c>
      <c r="E54" s="56"/>
      <c r="F54" s="68" t="s">
        <v>7</v>
      </c>
      <c r="G54" s="56">
        <f>G51*$D$57</f>
        <v>2.6114000000000002</v>
      </c>
      <c r="H54" s="74">
        <f t="shared" ref="H54:N54" si="25">H51*$D$57</f>
        <v>3.0322046999580365</v>
      </c>
      <c r="I54" s="74">
        <f t="shared" si="25"/>
        <v>2.817418967687789</v>
      </c>
      <c r="J54" s="74">
        <f t="shared" si="25"/>
        <v>2.5642786403692832</v>
      </c>
      <c r="K54" s="75">
        <f t="shared" si="25"/>
        <v>3.7258749475451117E-2</v>
      </c>
      <c r="L54" s="75">
        <f t="shared" si="25"/>
        <v>0</v>
      </c>
      <c r="M54" s="75">
        <f t="shared" si="25"/>
        <v>6.0655052454888807</v>
      </c>
      <c r="N54" s="58">
        <f t="shared" si="25"/>
        <v>5.0967777591271508</v>
      </c>
    </row>
    <row r="55" spans="1:14" x14ac:dyDescent="0.2">
      <c r="A55" s="56"/>
      <c r="B55" s="56"/>
      <c r="C55" s="68" t="s">
        <v>8</v>
      </c>
      <c r="D55" s="68">
        <v>2.7137000000000002</v>
      </c>
      <c r="E55" s="56"/>
      <c r="F55" s="68" t="s">
        <v>8</v>
      </c>
      <c r="G55" s="56">
        <f>G52*$D$58</f>
        <v>2.7137000000000002</v>
      </c>
      <c r="H55" s="74">
        <f t="shared" ref="H55:N55" si="26">H52*$D$58</f>
        <v>3.1539100616016418</v>
      </c>
      <c r="I55" s="74">
        <f t="shared" si="26"/>
        <v>2.9455068172484595</v>
      </c>
      <c r="J55" s="74">
        <f t="shared" si="26"/>
        <v>2.6824952361396299</v>
      </c>
      <c r="K55" s="75">
        <f t="shared" si="26"/>
        <v>4.0120410677618061E-2</v>
      </c>
      <c r="L55" s="75">
        <f t="shared" si="26"/>
        <v>0</v>
      </c>
      <c r="M55" s="75">
        <f t="shared" si="26"/>
        <v>6.6644459958932227</v>
      </c>
      <c r="N55" s="58">
        <f t="shared" si="26"/>
        <v>5.6536345379876787</v>
      </c>
    </row>
    <row r="56" spans="1:14" x14ac:dyDescent="0.2">
      <c r="A56" s="56"/>
      <c r="B56" s="67" t="s">
        <v>84</v>
      </c>
      <c r="C56" s="68" t="s">
        <v>6</v>
      </c>
      <c r="D56" s="56">
        <f>D53/D50</f>
        <v>1.0605446118192352</v>
      </c>
      <c r="E56" s="67" t="s">
        <v>90</v>
      </c>
      <c r="F56" s="68" t="s">
        <v>6</v>
      </c>
      <c r="G56" s="68">
        <v>2.8765000000000001</v>
      </c>
      <c r="H56" s="83">
        <v>1.9887999999999999</v>
      </c>
      <c r="I56" s="83">
        <v>2.3176999999999999</v>
      </c>
      <c r="J56" s="83">
        <v>2.2704</v>
      </c>
      <c r="K56" s="83">
        <v>1.1000000000000001E-3</v>
      </c>
      <c r="L56" s="76"/>
      <c r="M56" s="83">
        <v>6.3327</v>
      </c>
      <c r="N56" s="70">
        <v>6.7364000000000006</v>
      </c>
    </row>
    <row r="57" spans="1:14" x14ac:dyDescent="0.2">
      <c r="A57" s="56"/>
      <c r="B57" s="56"/>
      <c r="C57" s="68" t="s">
        <v>7</v>
      </c>
      <c r="D57" s="56">
        <f t="shared" ref="D57:D58" si="27">D54/D51</f>
        <v>1.04603441040705</v>
      </c>
      <c r="E57" s="56"/>
      <c r="F57" s="68" t="s">
        <v>7</v>
      </c>
      <c r="G57" s="68">
        <v>2.6114000000000002</v>
      </c>
      <c r="H57" s="83">
        <v>1.8535000000000001</v>
      </c>
      <c r="I57" s="83">
        <v>2.1703000000000001</v>
      </c>
      <c r="J57" s="83">
        <v>2.1295999999999999</v>
      </c>
      <c r="K57" s="83">
        <v>1.1000000000000001E-3</v>
      </c>
      <c r="L57" s="76"/>
      <c r="M57" s="83">
        <v>5.1963999999999997</v>
      </c>
      <c r="N57" s="70">
        <v>5.4373000000000005</v>
      </c>
    </row>
    <row r="58" spans="1:14" x14ac:dyDescent="0.2">
      <c r="A58" s="56"/>
      <c r="B58" s="56"/>
      <c r="C58" s="68" t="s">
        <v>8</v>
      </c>
      <c r="D58" s="56">
        <f t="shared" si="27"/>
        <v>1.0637987679671457</v>
      </c>
      <c r="E58" s="56"/>
      <c r="F58" s="68" t="s">
        <v>8</v>
      </c>
      <c r="G58" s="68">
        <v>2.7137000000000002</v>
      </c>
      <c r="H58" s="83">
        <v>1.8975</v>
      </c>
      <c r="I58" s="83">
        <v>2.2263999999999999</v>
      </c>
      <c r="J58" s="83">
        <v>2.1670000000000003</v>
      </c>
      <c r="K58" s="83">
        <v>1.1000000000000001E-3</v>
      </c>
      <c r="L58" s="76"/>
      <c r="M58" s="83">
        <v>5.6518000000000006</v>
      </c>
      <c r="N58" s="70">
        <v>5.907</v>
      </c>
    </row>
    <row r="59" spans="1:14" x14ac:dyDescent="0.2">
      <c r="A59" s="56"/>
      <c r="B59" s="56"/>
      <c r="C59" s="56"/>
      <c r="D59" s="56"/>
      <c r="E59" s="67" t="s">
        <v>86</v>
      </c>
      <c r="F59" s="68" t="s">
        <v>6</v>
      </c>
      <c r="G59" s="56">
        <f>1-G56/G53</f>
        <v>0</v>
      </c>
      <c r="H59" s="74">
        <f>1-H56/H53</f>
        <v>0.39709541617749244</v>
      </c>
      <c r="I59" s="71">
        <f>1-I56/I53</f>
        <v>0.23838960919289887</v>
      </c>
      <c r="J59" s="71">
        <f>1-J56/J53</f>
        <v>0.17899622584111974</v>
      </c>
      <c r="K59" s="75">
        <f>1-K56/K53</f>
        <v>0.97394585891114016</v>
      </c>
      <c r="L59" s="76"/>
      <c r="M59" s="72">
        <f>1-M56/M53</f>
        <v>0.1494164707587663</v>
      </c>
      <c r="N59" s="73">
        <f>1-N56/N53</f>
        <v>-7.0653590159058144E-2</v>
      </c>
    </row>
    <row r="60" spans="1:14" x14ac:dyDescent="0.2">
      <c r="A60" s="56"/>
      <c r="B60" s="56"/>
      <c r="C60" s="56"/>
      <c r="D60" s="56"/>
      <c r="E60" s="56"/>
      <c r="F60" s="68" t="s">
        <v>7</v>
      </c>
      <c r="G60" s="56">
        <f t="shared" ref="G60:K61" si="28">1-G57/G54</f>
        <v>0</v>
      </c>
      <c r="H60" s="74">
        <f t="shared" si="28"/>
        <v>0.38872860396738673</v>
      </c>
      <c r="I60" s="71">
        <f t="shared" si="28"/>
        <v>0.22968503268751295</v>
      </c>
      <c r="J60" s="71">
        <f t="shared" si="28"/>
        <v>0.16951302932768841</v>
      </c>
      <c r="K60" s="75">
        <f t="shared" si="28"/>
        <v>0.97047673323752415</v>
      </c>
      <c r="L60" s="76"/>
      <c r="M60" s="72">
        <f t="shared" ref="M60:N61" si="29">1-M57/M54</f>
        <v>0.14328653761123422</v>
      </c>
      <c r="N60" s="73">
        <f t="shared" si="29"/>
        <v>-6.681127900133621E-2</v>
      </c>
    </row>
    <row r="61" spans="1:14" x14ac:dyDescent="0.2">
      <c r="A61" s="56"/>
      <c r="B61" s="56"/>
      <c r="C61" s="56"/>
      <c r="D61" s="56"/>
      <c r="E61" s="56"/>
      <c r="F61" s="68" t="s">
        <v>8</v>
      </c>
      <c r="G61" s="56">
        <f t="shared" si="28"/>
        <v>0</v>
      </c>
      <c r="H61" s="74">
        <f t="shared" si="28"/>
        <v>0.39836584971088318</v>
      </c>
      <c r="I61" s="71">
        <f t="shared" si="28"/>
        <v>0.24413687078823743</v>
      </c>
      <c r="J61" s="71">
        <f t="shared" si="28"/>
        <v>0.19217004719884501</v>
      </c>
      <c r="K61" s="75">
        <f t="shared" si="28"/>
        <v>0.97258253389181637</v>
      </c>
      <c r="L61" s="76"/>
      <c r="M61" s="72">
        <f t="shared" si="29"/>
        <v>0.1519475131942305</v>
      </c>
      <c r="N61" s="73">
        <f t="shared" si="29"/>
        <v>-4.4814616210141933E-2</v>
      </c>
    </row>
    <row r="62" spans="1:14" x14ac:dyDescent="0.2">
      <c r="A62" s="56"/>
      <c r="B62" s="56"/>
      <c r="C62" s="56"/>
      <c r="D62" s="56"/>
      <c r="E62" s="67" t="s">
        <v>87</v>
      </c>
      <c r="F62" s="68" t="s">
        <v>6</v>
      </c>
      <c r="G62" s="56">
        <f>G53-G56</f>
        <v>0</v>
      </c>
      <c r="H62" s="74">
        <f>H53-H56</f>
        <v>1.3098977597528001</v>
      </c>
      <c r="I62" s="71">
        <f>I53-I56</f>
        <v>0.725457010428737</v>
      </c>
      <c r="J62" s="71">
        <f>J53-J56</f>
        <v>0.4949953263808422</v>
      </c>
      <c r="K62" s="75">
        <f>K53-K56</f>
        <v>4.1119775975280035E-2</v>
      </c>
      <c r="L62" s="76"/>
      <c r="M62" s="72">
        <f>M53-M56</f>
        <v>1.1124241792197758</v>
      </c>
      <c r="N62" s="73">
        <f>N53-N56</f>
        <v>-0.44454233294708434</v>
      </c>
    </row>
    <row r="63" spans="1:14" x14ac:dyDescent="0.2">
      <c r="A63" s="56"/>
      <c r="B63" s="56"/>
      <c r="C63" s="56"/>
      <c r="D63" s="56"/>
      <c r="E63" s="56"/>
      <c r="F63" s="68" t="s">
        <v>7</v>
      </c>
      <c r="G63" s="56">
        <f t="shared" ref="G63:K64" si="30">G54-G57</f>
        <v>0</v>
      </c>
      <c r="H63" s="74">
        <f t="shared" si="30"/>
        <v>1.1787046999580364</v>
      </c>
      <c r="I63" s="71">
        <f t="shared" si="30"/>
        <v>0.64711896768778887</v>
      </c>
      <c r="J63" s="71">
        <f t="shared" si="30"/>
        <v>0.43467864036928328</v>
      </c>
      <c r="K63" s="75">
        <f t="shared" si="30"/>
        <v>3.615874947545112E-2</v>
      </c>
      <c r="L63" s="76"/>
      <c r="M63" s="72">
        <f t="shared" ref="M63:N64" si="31">M54-M57</f>
        <v>0.86910524548888102</v>
      </c>
      <c r="N63" s="73">
        <f t="shared" si="31"/>
        <v>-0.34052224087284966</v>
      </c>
    </row>
    <row r="64" spans="1:14" x14ac:dyDescent="0.2">
      <c r="A64" s="56"/>
      <c r="B64" s="56"/>
      <c r="C64" s="56"/>
      <c r="D64" s="56"/>
      <c r="E64" s="56"/>
      <c r="F64" s="68" t="s">
        <v>8</v>
      </c>
      <c r="G64" s="56">
        <f t="shared" si="30"/>
        <v>0</v>
      </c>
      <c r="H64" s="74">
        <f t="shared" si="30"/>
        <v>1.2564100616016418</v>
      </c>
      <c r="I64" s="71">
        <f t="shared" si="30"/>
        <v>0.7191068172484596</v>
      </c>
      <c r="J64" s="71">
        <f t="shared" si="30"/>
        <v>0.51549523613962966</v>
      </c>
      <c r="K64" s="75">
        <f t="shared" si="30"/>
        <v>3.9020410677618064E-2</v>
      </c>
      <c r="L64" s="76"/>
      <c r="M64" s="72">
        <f t="shared" si="31"/>
        <v>1.0126459958932221</v>
      </c>
      <c r="N64" s="73">
        <f t="shared" si="31"/>
        <v>-0.25336546201232135</v>
      </c>
    </row>
    <row r="65" spans="1:14" x14ac:dyDescent="0.2">
      <c r="A65" s="56"/>
      <c r="B65" s="56"/>
      <c r="C65" s="56"/>
      <c r="D65" s="56"/>
      <c r="E65" s="67" t="s">
        <v>88</v>
      </c>
      <c r="F65" s="68" t="s">
        <v>6</v>
      </c>
      <c r="G65" s="56">
        <f>G62/G56</f>
        <v>0</v>
      </c>
      <c r="H65" s="56">
        <f>H62/H56</f>
        <v>0.6586372484678199</v>
      </c>
      <c r="I65" s="71">
        <f>I62/I56</f>
        <v>0.31300729621121676</v>
      </c>
      <c r="J65" s="71">
        <f>J62/J56</f>
        <v>0.21802119731361971</v>
      </c>
      <c r="K65" s="57">
        <f>K62/K56</f>
        <v>37.381614522981849</v>
      </c>
      <c r="L65" s="69"/>
      <c r="M65" s="72">
        <f>M62/M56</f>
        <v>0.17566348938363979</v>
      </c>
      <c r="N65" s="73">
        <f>N62/N56</f>
        <v>-6.5991083211668591E-2</v>
      </c>
    </row>
    <row r="66" spans="1:14" x14ac:dyDescent="0.2">
      <c r="A66" s="56"/>
      <c r="B66" s="56"/>
      <c r="C66" s="56"/>
      <c r="D66" s="56"/>
      <c r="E66" s="56"/>
      <c r="F66" s="68" t="s">
        <v>7</v>
      </c>
      <c r="G66" s="56">
        <f t="shared" ref="G66:K67" si="32">G63/G57</f>
        <v>0</v>
      </c>
      <c r="H66" s="56">
        <f t="shared" si="32"/>
        <v>0.63593455622230177</v>
      </c>
      <c r="I66" s="71">
        <f t="shared" si="32"/>
        <v>0.29817028414863789</v>
      </c>
      <c r="J66" s="71">
        <f t="shared" si="32"/>
        <v>0.20411281009076038</v>
      </c>
      <c r="K66" s="57">
        <f t="shared" si="32"/>
        <v>32.871590432228288</v>
      </c>
      <c r="L66" s="69"/>
      <c r="M66" s="72">
        <f t="shared" ref="M66:N67" si="33">M63/M57</f>
        <v>0.16725141357264281</v>
      </c>
      <c r="N66" s="73">
        <f t="shared" si="33"/>
        <v>-6.2627083455547725E-2</v>
      </c>
    </row>
    <row r="67" spans="1:14" ht="15" thickBot="1" x14ac:dyDescent="0.25">
      <c r="A67" s="77"/>
      <c r="B67" s="77"/>
      <c r="C67" s="77"/>
      <c r="D67" s="77"/>
      <c r="E67" s="77"/>
      <c r="F67" s="78" t="s">
        <v>8</v>
      </c>
      <c r="G67" s="77">
        <f t="shared" si="32"/>
        <v>0</v>
      </c>
      <c r="H67" s="77">
        <f t="shared" si="32"/>
        <v>0.6621396899086387</v>
      </c>
      <c r="I67" s="80">
        <f t="shared" si="32"/>
        <v>0.32299084497325709</v>
      </c>
      <c r="J67" s="80">
        <f t="shared" si="32"/>
        <v>0.23788428063665418</v>
      </c>
      <c r="K67" s="77">
        <f t="shared" si="32"/>
        <v>35.473100616016417</v>
      </c>
      <c r="L67" s="84"/>
      <c r="M67" s="80">
        <f t="shared" si="33"/>
        <v>0.17917229836392334</v>
      </c>
      <c r="N67" s="82">
        <f>N64/N58</f>
        <v>-4.289240934693099E-2</v>
      </c>
    </row>
    <row r="68" spans="1:14" x14ac:dyDescent="0.2">
      <c r="A68" s="66">
        <v>1</v>
      </c>
      <c r="B68" s="67" t="s">
        <v>80</v>
      </c>
      <c r="C68" s="68" t="s">
        <v>6</v>
      </c>
      <c r="D68" s="68">
        <v>0.32119999999999999</v>
      </c>
      <c r="E68" s="56"/>
      <c r="F68" s="56"/>
      <c r="G68" s="68">
        <v>0.32119999999999999</v>
      </c>
      <c r="H68" s="68">
        <v>0.22440000000000002</v>
      </c>
      <c r="I68" s="68">
        <v>0.2354</v>
      </c>
      <c r="J68" s="68">
        <v>0.24859999999999999</v>
      </c>
      <c r="K68" s="68">
        <v>4.7300000000000002E-2</v>
      </c>
      <c r="L68" s="69"/>
      <c r="M68" s="68">
        <v>1.3684000000000001</v>
      </c>
      <c r="N68" s="70">
        <v>1.2925</v>
      </c>
    </row>
    <row r="69" spans="1:14" x14ac:dyDescent="0.2">
      <c r="A69" s="56"/>
      <c r="B69" s="56"/>
      <c r="C69" s="68" t="s">
        <v>7</v>
      </c>
      <c r="D69" s="68">
        <v>0.29480000000000001</v>
      </c>
      <c r="E69" s="56"/>
      <c r="F69" s="56"/>
      <c r="G69" s="68">
        <v>0.29480000000000001</v>
      </c>
      <c r="H69" s="68">
        <v>0.2079</v>
      </c>
      <c r="I69" s="68">
        <v>0.22109999999999999</v>
      </c>
      <c r="J69" s="68">
        <v>0.23319999999999999</v>
      </c>
      <c r="K69" s="68">
        <v>4.1799999999999997E-2</v>
      </c>
      <c r="L69" s="69"/>
      <c r="M69" s="68">
        <v>1.133</v>
      </c>
      <c r="N69" s="70">
        <v>1.0604</v>
      </c>
    </row>
    <row r="70" spans="1:14" x14ac:dyDescent="0.2">
      <c r="A70" s="56"/>
      <c r="B70" s="56"/>
      <c r="C70" s="68" t="s">
        <v>8</v>
      </c>
      <c r="D70" s="68">
        <v>0.30249999999999999</v>
      </c>
      <c r="E70" s="56"/>
      <c r="F70" s="56"/>
      <c r="G70" s="68">
        <v>0.30249999999999999</v>
      </c>
      <c r="H70" s="68">
        <v>0.21230000000000002</v>
      </c>
      <c r="I70" s="68">
        <v>0.2266</v>
      </c>
      <c r="J70" s="68">
        <v>0.2409</v>
      </c>
      <c r="K70" s="68">
        <v>4.3999999999999997E-2</v>
      </c>
      <c r="L70" s="69"/>
      <c r="M70" s="68">
        <v>1.2199</v>
      </c>
      <c r="N70" s="70">
        <v>1.1528</v>
      </c>
    </row>
    <row r="71" spans="1:14" x14ac:dyDescent="0.2">
      <c r="A71" s="56"/>
      <c r="B71" s="67" t="s">
        <v>81</v>
      </c>
      <c r="C71" s="68" t="s">
        <v>6</v>
      </c>
      <c r="D71" s="56">
        <f>D68*400/420</f>
        <v>0.3059047619047619</v>
      </c>
      <c r="E71" s="56"/>
      <c r="F71" s="56"/>
      <c r="G71" s="56">
        <f>G68*400/420</f>
        <v>0.3059047619047619</v>
      </c>
      <c r="H71" s="56">
        <f t="shared" ref="H71:N73" si="34">H68*400/420</f>
        <v>0.21371428571428572</v>
      </c>
      <c r="I71" s="56">
        <f t="shared" si="34"/>
        <v>0.22419047619047619</v>
      </c>
      <c r="J71" s="56">
        <f t="shared" si="34"/>
        <v>0.23676190476190476</v>
      </c>
      <c r="K71" s="57">
        <f t="shared" si="34"/>
        <v>4.5047619047619052E-2</v>
      </c>
      <c r="L71" s="57">
        <f t="shared" si="34"/>
        <v>0</v>
      </c>
      <c r="M71" s="57">
        <f t="shared" si="34"/>
        <v>1.3032380952380953</v>
      </c>
      <c r="N71" s="58">
        <f t="shared" si="34"/>
        <v>1.230952380952381</v>
      </c>
    </row>
    <row r="72" spans="1:14" x14ac:dyDescent="0.2">
      <c r="A72" s="56"/>
      <c r="B72" s="56"/>
      <c r="C72" s="68" t="s">
        <v>7</v>
      </c>
      <c r="D72" s="56">
        <f t="shared" ref="D72:D73" si="35">D69*400/420</f>
        <v>0.28076190476190477</v>
      </c>
      <c r="E72" s="56"/>
      <c r="F72" s="56"/>
      <c r="G72" s="56">
        <f>G69*400/420</f>
        <v>0.28076190476190477</v>
      </c>
      <c r="H72" s="56">
        <f t="shared" si="34"/>
        <v>0.19799999999999998</v>
      </c>
      <c r="I72" s="56">
        <f t="shared" si="34"/>
        <v>0.21057142857142858</v>
      </c>
      <c r="J72" s="56">
        <f t="shared" si="34"/>
        <v>0.2220952380952381</v>
      </c>
      <c r="K72" s="57">
        <f t="shared" si="34"/>
        <v>3.9809523809523809E-2</v>
      </c>
      <c r="L72" s="57">
        <f t="shared" si="34"/>
        <v>0</v>
      </c>
      <c r="M72" s="57">
        <f t="shared" si="34"/>
        <v>1.079047619047619</v>
      </c>
      <c r="N72" s="58">
        <f t="shared" si="34"/>
        <v>1.0099047619047619</v>
      </c>
    </row>
    <row r="73" spans="1:14" x14ac:dyDescent="0.2">
      <c r="A73" s="56"/>
      <c r="B73" s="56"/>
      <c r="C73" s="68" t="s">
        <v>8</v>
      </c>
      <c r="D73" s="56">
        <f t="shared" si="35"/>
        <v>0.28809523809523807</v>
      </c>
      <c r="E73" s="56"/>
      <c r="F73" s="56"/>
      <c r="G73" s="56">
        <f>G70*400/420</f>
        <v>0.28809523809523807</v>
      </c>
      <c r="H73" s="56">
        <f t="shared" si="34"/>
        <v>0.2021904761904762</v>
      </c>
      <c r="I73" s="56">
        <f t="shared" si="34"/>
        <v>0.21580952380952381</v>
      </c>
      <c r="J73" s="56">
        <f t="shared" si="34"/>
        <v>0.22942857142857143</v>
      </c>
      <c r="K73" s="57">
        <f t="shared" si="34"/>
        <v>4.1904761904761903E-2</v>
      </c>
      <c r="L73" s="57">
        <f t="shared" si="34"/>
        <v>0</v>
      </c>
      <c r="M73" s="57">
        <f t="shared" si="34"/>
        <v>1.1618095238095238</v>
      </c>
      <c r="N73" s="58">
        <f t="shared" si="34"/>
        <v>1.0979047619047619</v>
      </c>
    </row>
    <row r="74" spans="1:14" x14ac:dyDescent="0.2">
      <c r="A74" s="56"/>
      <c r="B74" s="67" t="s">
        <v>89</v>
      </c>
      <c r="C74" s="68" t="s">
        <v>6</v>
      </c>
      <c r="D74" s="68">
        <v>0.1804</v>
      </c>
      <c r="E74" s="67" t="s">
        <v>83</v>
      </c>
      <c r="F74" s="68" t="s">
        <v>6</v>
      </c>
      <c r="G74" s="68">
        <v>0.1804</v>
      </c>
      <c r="H74" s="56">
        <f t="shared" ref="H74:N74" si="36">H71*$D$77</f>
        <v>0.12603287671232877</v>
      </c>
      <c r="I74" s="56">
        <f t="shared" si="36"/>
        <v>0.13221095890410961</v>
      </c>
      <c r="J74" s="56">
        <f t="shared" si="36"/>
        <v>0.13962465753424658</v>
      </c>
      <c r="K74" s="57">
        <f t="shared" si="36"/>
        <v>2.6565753424657539E-2</v>
      </c>
      <c r="L74" s="57">
        <f t="shared" si="36"/>
        <v>0</v>
      </c>
      <c r="M74" s="57">
        <f t="shared" si="36"/>
        <v>0.7685534246575344</v>
      </c>
      <c r="N74" s="58">
        <f t="shared" si="36"/>
        <v>0.72592465753424662</v>
      </c>
    </row>
    <row r="75" spans="1:14" x14ac:dyDescent="0.2">
      <c r="A75" s="56"/>
      <c r="B75" s="56"/>
      <c r="C75" s="68" t="s">
        <v>7</v>
      </c>
      <c r="D75" s="68">
        <v>0.1628</v>
      </c>
      <c r="E75" s="56"/>
      <c r="F75" s="68" t="s">
        <v>7</v>
      </c>
      <c r="G75" s="68">
        <v>0.1628</v>
      </c>
      <c r="H75" s="56">
        <f t="shared" ref="H75:N75" si="37">H72*$D$78</f>
        <v>0.11481044776119402</v>
      </c>
      <c r="I75" s="56">
        <f t="shared" si="37"/>
        <v>0.1221</v>
      </c>
      <c r="J75" s="56">
        <f t="shared" si="37"/>
        <v>0.1287820895522388</v>
      </c>
      <c r="K75" s="57">
        <f t="shared" si="37"/>
        <v>2.3083582089552239E-2</v>
      </c>
      <c r="L75" s="57">
        <f t="shared" si="37"/>
        <v>0</v>
      </c>
      <c r="M75" s="57">
        <f t="shared" si="37"/>
        <v>0.62568656716417914</v>
      </c>
      <c r="N75" s="58">
        <f t="shared" si="37"/>
        <v>0.58559402985074627</v>
      </c>
    </row>
    <row r="76" spans="1:14" x14ac:dyDescent="0.2">
      <c r="A76" s="56"/>
      <c r="B76" s="56"/>
      <c r="C76" s="68" t="s">
        <v>8</v>
      </c>
      <c r="D76" s="68">
        <v>0.1694</v>
      </c>
      <c r="E76" s="56"/>
      <c r="F76" s="68" t="s">
        <v>8</v>
      </c>
      <c r="G76" s="68">
        <v>0.1694</v>
      </c>
      <c r="H76" s="56">
        <f t="shared" ref="H76:N76" si="38">H73*$D$79</f>
        <v>0.11888800000000002</v>
      </c>
      <c r="I76" s="56">
        <f t="shared" si="38"/>
        <v>0.12689600000000001</v>
      </c>
      <c r="J76" s="56">
        <f t="shared" si="38"/>
        <v>0.13490400000000002</v>
      </c>
      <c r="K76" s="57">
        <f t="shared" si="38"/>
        <v>2.4640000000000002E-2</v>
      </c>
      <c r="L76" s="57">
        <f t="shared" si="38"/>
        <v>0</v>
      </c>
      <c r="M76" s="57">
        <f t="shared" si="38"/>
        <v>0.68314400000000008</v>
      </c>
      <c r="N76" s="58">
        <f t="shared" si="38"/>
        <v>0.64556800000000014</v>
      </c>
    </row>
    <row r="77" spans="1:14" x14ac:dyDescent="0.2">
      <c r="A77" s="56"/>
      <c r="B77" s="67" t="s">
        <v>84</v>
      </c>
      <c r="C77" s="68" t="s">
        <v>6</v>
      </c>
      <c r="D77" s="56">
        <f>D74/D71</f>
        <v>0.58972602739726032</v>
      </c>
      <c r="E77" s="67" t="s">
        <v>90</v>
      </c>
      <c r="F77" s="68" t="s">
        <v>6</v>
      </c>
      <c r="G77" s="68">
        <v>0.1804</v>
      </c>
      <c r="H77" s="68">
        <v>8.5800000000000001E-2</v>
      </c>
      <c r="I77" s="68">
        <v>9.1300000000000006E-2</v>
      </c>
      <c r="J77" s="68">
        <v>9.4600000000000004E-2</v>
      </c>
      <c r="K77" s="68">
        <v>1.1000000000000001E-3</v>
      </c>
      <c r="L77" s="69"/>
      <c r="M77" s="68">
        <v>1.3034999999999999</v>
      </c>
      <c r="N77" s="70">
        <v>1.2859</v>
      </c>
    </row>
    <row r="78" spans="1:14" x14ac:dyDescent="0.2">
      <c r="A78" s="56"/>
      <c r="B78" s="56"/>
      <c r="C78" s="68" t="s">
        <v>7</v>
      </c>
      <c r="D78" s="56">
        <f t="shared" ref="D78:D79" si="39">D75/D72</f>
        <v>0.57985074626865674</v>
      </c>
      <c r="E78" s="56"/>
      <c r="F78" s="68" t="s">
        <v>7</v>
      </c>
      <c r="G78" s="68">
        <v>0.1628</v>
      </c>
      <c r="H78" s="68">
        <v>7.9199999999999993E-2</v>
      </c>
      <c r="I78" s="68">
        <v>8.4699999999999998E-2</v>
      </c>
      <c r="J78" s="68">
        <v>8.9099999999999999E-2</v>
      </c>
      <c r="K78" s="68">
        <v>2.2000000000000001E-3</v>
      </c>
      <c r="L78" s="69"/>
      <c r="M78" s="68">
        <v>1.0691999999999999</v>
      </c>
      <c r="N78" s="70">
        <v>1.0351000000000001</v>
      </c>
    </row>
    <row r="79" spans="1:14" x14ac:dyDescent="0.2">
      <c r="A79" s="56"/>
      <c r="B79" s="56"/>
      <c r="C79" s="68" t="s">
        <v>8</v>
      </c>
      <c r="D79" s="56">
        <f t="shared" si="39"/>
        <v>0.58800000000000008</v>
      </c>
      <c r="E79" s="56"/>
      <c r="F79" s="68" t="s">
        <v>8</v>
      </c>
      <c r="G79" s="68">
        <v>0.1694</v>
      </c>
      <c r="H79" s="68">
        <v>8.14E-2</v>
      </c>
      <c r="I79" s="68">
        <v>8.7999999999999995E-2</v>
      </c>
      <c r="J79" s="68">
        <v>9.1300000000000006E-2</v>
      </c>
      <c r="K79" s="68">
        <v>2.2000000000000001E-3</v>
      </c>
      <c r="L79" s="69"/>
      <c r="M79" s="68">
        <v>1.1604999999999999</v>
      </c>
      <c r="N79" s="70">
        <v>1.1219999999999999</v>
      </c>
    </row>
    <row r="80" spans="1:14" x14ac:dyDescent="0.2">
      <c r="A80" s="56"/>
      <c r="B80" s="56"/>
      <c r="C80" s="56"/>
      <c r="D80" s="56"/>
      <c r="E80" s="67" t="s">
        <v>86</v>
      </c>
      <c r="F80" s="68" t="s">
        <v>6</v>
      </c>
      <c r="G80" s="56">
        <f>1-G77/G74</f>
        <v>0</v>
      </c>
      <c r="H80" s="56">
        <f>1-H77/H74</f>
        <v>0.31922525107604016</v>
      </c>
      <c r="I80" s="71">
        <f>1-I77/I74</f>
        <v>0.30943697287440175</v>
      </c>
      <c r="J80" s="71">
        <f>1-J77/J74</f>
        <v>0.32246924239153896</v>
      </c>
      <c r="K80" s="57">
        <f>1-K77/K74</f>
        <v>0.95859330686330124</v>
      </c>
      <c r="L80" s="69"/>
      <c r="M80" s="72">
        <f>1-M77/M74</f>
        <v>-0.69604344757273884</v>
      </c>
      <c r="N80" s="73">
        <f>1-N77/N74</f>
        <v>-0.77139595225739477</v>
      </c>
    </row>
    <row r="81" spans="1:14" x14ac:dyDescent="0.2">
      <c r="A81" s="56"/>
      <c r="B81" s="56"/>
      <c r="C81" s="56"/>
      <c r="D81" s="56"/>
      <c r="E81" s="56"/>
      <c r="F81" s="68" t="s">
        <v>7</v>
      </c>
      <c r="G81" s="56">
        <f t="shared" ref="G81:K82" si="40">1-G78/G75</f>
        <v>0</v>
      </c>
      <c r="H81" s="56">
        <f t="shared" si="40"/>
        <v>0.31016731016731014</v>
      </c>
      <c r="I81" s="71">
        <f>1-I78/I75</f>
        <v>0.30630630630630629</v>
      </c>
      <c r="J81" s="71">
        <f t="shared" si="40"/>
        <v>0.3081336053034166</v>
      </c>
      <c r="K81" s="57">
        <f t="shared" si="40"/>
        <v>0.90469416785206258</v>
      </c>
      <c r="L81" s="69"/>
      <c r="M81" s="72">
        <f t="shared" ref="M81:N82" si="41">1-M78/M75</f>
        <v>-0.70884282340593008</v>
      </c>
      <c r="N81" s="73">
        <f t="shared" si="41"/>
        <v>-0.7676068184366942</v>
      </c>
    </row>
    <row r="82" spans="1:14" x14ac:dyDescent="0.2">
      <c r="A82" s="56"/>
      <c r="B82" s="56"/>
      <c r="C82" s="56"/>
      <c r="D82" s="56"/>
      <c r="E82" s="56"/>
      <c r="F82" s="68" t="s">
        <v>8</v>
      </c>
      <c r="G82" s="56">
        <f t="shared" si="40"/>
        <v>0</v>
      </c>
      <c r="H82" s="56">
        <f t="shared" si="40"/>
        <v>0.31532198371576625</v>
      </c>
      <c r="I82" s="71">
        <f t="shared" si="40"/>
        <v>0.30651872399445224</v>
      </c>
      <c r="J82" s="71">
        <f t="shared" si="40"/>
        <v>0.32322243966079589</v>
      </c>
      <c r="K82" s="57">
        <f t="shared" si="40"/>
        <v>0.9107142857142857</v>
      </c>
      <c r="L82" s="69"/>
      <c r="M82" s="72">
        <f t="shared" si="41"/>
        <v>-0.69876336467860312</v>
      </c>
      <c r="N82" s="73">
        <f t="shared" si="41"/>
        <v>-0.73800436205016307</v>
      </c>
    </row>
    <row r="83" spans="1:14" x14ac:dyDescent="0.2">
      <c r="A83" s="56"/>
      <c r="B83" s="56"/>
      <c r="C83" s="56"/>
      <c r="D83" s="56"/>
      <c r="E83" s="67" t="s">
        <v>87</v>
      </c>
      <c r="F83" s="68" t="s">
        <v>6</v>
      </c>
      <c r="G83" s="56">
        <f>G74-G77</f>
        <v>0</v>
      </c>
      <c r="H83" s="56">
        <f>H74-H77</f>
        <v>4.0232876712328766E-2</v>
      </c>
      <c r="I83" s="71">
        <f>I74-I77</f>
        <v>4.0910958904109604E-2</v>
      </c>
      <c r="J83" s="71">
        <f>J74-J77</f>
        <v>4.5024657534246573E-2</v>
      </c>
      <c r="K83" s="57">
        <f>K74-K77</f>
        <v>2.5465753424657539E-2</v>
      </c>
      <c r="L83" s="69"/>
      <c r="M83" s="72">
        <f>M74-M77</f>
        <v>-0.53494657534246548</v>
      </c>
      <c r="N83" s="73">
        <f>N74-N77</f>
        <v>-0.55997534246575342</v>
      </c>
    </row>
    <row r="84" spans="1:14" x14ac:dyDescent="0.2">
      <c r="A84" s="56"/>
      <c r="B84" s="56"/>
      <c r="C84" s="56"/>
      <c r="D84" s="56"/>
      <c r="E84" s="56"/>
      <c r="F84" s="68" t="s">
        <v>7</v>
      </c>
      <c r="G84" s="56">
        <f t="shared" ref="G84:K85" si="42">G75-G78</f>
        <v>0</v>
      </c>
      <c r="H84" s="56">
        <f t="shared" si="42"/>
        <v>3.5610447761194028E-2</v>
      </c>
      <c r="I84" s="71">
        <f t="shared" si="42"/>
        <v>3.7400000000000003E-2</v>
      </c>
      <c r="J84" s="71">
        <f t="shared" si="42"/>
        <v>3.96820895522388E-2</v>
      </c>
      <c r="K84" s="57">
        <f t="shared" si="42"/>
        <v>2.0883582089552238E-2</v>
      </c>
      <c r="L84" s="69"/>
      <c r="M84" s="72">
        <f t="shared" ref="M84:N85" si="43">M75-M78</f>
        <v>-0.44351343283582079</v>
      </c>
      <c r="N84" s="73">
        <f t="shared" si="43"/>
        <v>-0.44950597014925386</v>
      </c>
    </row>
    <row r="85" spans="1:14" x14ac:dyDescent="0.2">
      <c r="A85" s="56"/>
      <c r="B85" s="56"/>
      <c r="C85" s="56"/>
      <c r="D85" s="56"/>
      <c r="E85" s="56"/>
      <c r="F85" s="68" t="s">
        <v>8</v>
      </c>
      <c r="G85" s="56">
        <f t="shared" si="42"/>
        <v>0</v>
      </c>
      <c r="H85" s="56">
        <f t="shared" si="42"/>
        <v>3.7488000000000021E-2</v>
      </c>
      <c r="I85" s="71">
        <f t="shared" si="42"/>
        <v>3.8896000000000014E-2</v>
      </c>
      <c r="J85" s="71">
        <f t="shared" si="42"/>
        <v>4.3604000000000018E-2</v>
      </c>
      <c r="K85" s="57">
        <f t="shared" si="42"/>
        <v>2.2440000000000002E-2</v>
      </c>
      <c r="L85" s="69"/>
      <c r="M85" s="72">
        <f t="shared" si="43"/>
        <v>-0.47735599999999978</v>
      </c>
      <c r="N85" s="73">
        <f t="shared" si="43"/>
        <v>-0.47643199999999974</v>
      </c>
    </row>
    <row r="86" spans="1:14" x14ac:dyDescent="0.2">
      <c r="A86" s="56"/>
      <c r="B86" s="56"/>
      <c r="C86" s="56"/>
      <c r="D86" s="56"/>
      <c r="E86" s="67" t="s">
        <v>88</v>
      </c>
      <c r="F86" s="68" t="s">
        <v>6</v>
      </c>
      <c r="G86" s="56">
        <f>G83/G77</f>
        <v>0</v>
      </c>
      <c r="H86" s="56">
        <f>H83/H77</f>
        <v>0.46891464699683877</v>
      </c>
      <c r="I86" s="71">
        <f>I83/I77</f>
        <v>0.44809374484238335</v>
      </c>
      <c r="J86" s="71">
        <f>J83/J77</f>
        <v>0.47594775406180306</v>
      </c>
      <c r="K86" s="57">
        <f>K83/K77</f>
        <v>23.150684931506852</v>
      </c>
      <c r="L86" s="69"/>
      <c r="M86" s="72">
        <f>M83/M77</f>
        <v>-0.41039246286341813</v>
      </c>
      <c r="N86" s="73">
        <f>N83/N77</f>
        <v>-0.4354734757490889</v>
      </c>
    </row>
    <row r="87" spans="1:14" x14ac:dyDescent="0.2">
      <c r="A87" s="56"/>
      <c r="B87" s="56"/>
      <c r="C87" s="56"/>
      <c r="D87" s="56"/>
      <c r="E87" s="56"/>
      <c r="F87" s="68" t="s">
        <v>7</v>
      </c>
      <c r="G87" s="56">
        <f t="shared" ref="G87:K88" si="44">G84/G78</f>
        <v>0</v>
      </c>
      <c r="H87" s="56">
        <f t="shared" si="44"/>
        <v>0.44962686567164178</v>
      </c>
      <c r="I87" s="71">
        <f t="shared" si="44"/>
        <v>0.44155844155844159</v>
      </c>
      <c r="J87" s="71">
        <f t="shared" si="44"/>
        <v>0.44536576377372389</v>
      </c>
      <c r="K87" s="57">
        <f t="shared" si="44"/>
        <v>9.4925373134328357</v>
      </c>
      <c r="L87" s="69"/>
      <c r="M87" s="72">
        <f t="shared" ref="M87:N88" si="45">M84/M78</f>
        <v>-0.41480867268595289</v>
      </c>
      <c r="N87" s="73">
        <f t="shared" si="45"/>
        <v>-0.43426332735895451</v>
      </c>
    </row>
    <row r="88" spans="1:14" x14ac:dyDescent="0.2">
      <c r="A88" s="56"/>
      <c r="B88" s="56"/>
      <c r="C88" s="56"/>
      <c r="D88" s="56"/>
      <c r="E88" s="56"/>
      <c r="F88" s="68" t="s">
        <v>8</v>
      </c>
      <c r="G88" s="56">
        <f t="shared" si="44"/>
        <v>0</v>
      </c>
      <c r="H88" s="56">
        <f t="shared" si="44"/>
        <v>0.46054054054054078</v>
      </c>
      <c r="I88" s="71">
        <f t="shared" si="44"/>
        <v>0.44200000000000017</v>
      </c>
      <c r="J88" s="71">
        <f t="shared" si="44"/>
        <v>0.47759036144578332</v>
      </c>
      <c r="K88" s="57">
        <f t="shared" si="44"/>
        <v>10.199999999999999</v>
      </c>
      <c r="L88" s="69"/>
      <c r="M88" s="72">
        <f t="shared" si="45"/>
        <v>-0.41133649289099511</v>
      </c>
      <c r="N88" s="73">
        <f t="shared" si="45"/>
        <v>-0.42462745098039195</v>
      </c>
    </row>
  </sheetData>
  <mergeCells count="2"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workbookViewId="0">
      <selection activeCell="R30" sqref="R30"/>
    </sheetView>
  </sheetViews>
  <sheetFormatPr defaultRowHeight="14.25" x14ac:dyDescent="0.2"/>
  <cols>
    <col min="3" max="3" width="16.625" style="16" bestFit="1" customWidth="1"/>
  </cols>
  <sheetData>
    <row r="2" spans="1:16" x14ac:dyDescent="0.2">
      <c r="A2" s="13" t="s">
        <v>0</v>
      </c>
      <c r="B2" s="13"/>
      <c r="C2" s="11" t="s">
        <v>28</v>
      </c>
      <c r="D2" s="14" t="s">
        <v>29</v>
      </c>
      <c r="E2" s="14"/>
      <c r="F2" s="14"/>
      <c r="G2" s="14"/>
      <c r="H2" s="15" t="s">
        <v>29</v>
      </c>
      <c r="I2" s="14"/>
      <c r="J2" s="14"/>
      <c r="K2" s="14"/>
      <c r="L2" s="14"/>
      <c r="M2" s="14"/>
      <c r="N2" s="16"/>
      <c r="O2" s="16"/>
      <c r="P2" s="16"/>
    </row>
    <row r="3" spans="1:16" x14ac:dyDescent="0.2">
      <c r="A3" s="13">
        <v>1</v>
      </c>
      <c r="B3" s="13"/>
      <c r="C3" s="16" t="s">
        <v>30</v>
      </c>
      <c r="D3" s="14" t="s">
        <v>31</v>
      </c>
      <c r="E3" s="14"/>
      <c r="F3" s="14"/>
      <c r="G3" s="14"/>
      <c r="H3" s="14" t="s">
        <v>32</v>
      </c>
      <c r="I3" s="14" t="s">
        <v>31</v>
      </c>
      <c r="J3" s="14"/>
      <c r="K3" s="14"/>
      <c r="L3" s="14"/>
      <c r="M3" s="14" t="s">
        <v>32</v>
      </c>
      <c r="N3" s="16"/>
      <c r="O3" s="16"/>
      <c r="P3" s="16"/>
    </row>
    <row r="4" spans="1:16" x14ac:dyDescent="0.2">
      <c r="A4" s="13"/>
      <c r="B4" s="13"/>
      <c r="D4" s="14" t="s">
        <v>33</v>
      </c>
      <c r="E4" s="16"/>
      <c r="F4" s="16"/>
      <c r="G4" s="16"/>
      <c r="H4" s="14" t="s">
        <v>34</v>
      </c>
      <c r="I4" s="14" t="s">
        <v>35</v>
      </c>
      <c r="J4" s="16"/>
      <c r="K4" s="16"/>
      <c r="L4" s="16"/>
      <c r="M4" s="17" t="s">
        <v>36</v>
      </c>
      <c r="N4" s="16"/>
      <c r="O4" s="16"/>
      <c r="P4" s="16"/>
    </row>
    <row r="5" spans="1:16" x14ac:dyDescent="0.2">
      <c r="A5" s="13"/>
      <c r="B5" s="13"/>
      <c r="C5" s="16" t="s">
        <v>37</v>
      </c>
      <c r="D5" s="14">
        <v>1</v>
      </c>
      <c r="E5" s="14">
        <v>5</v>
      </c>
      <c r="F5" s="14">
        <v>10</v>
      </c>
      <c r="G5" s="14">
        <v>20</v>
      </c>
      <c r="H5" s="14"/>
      <c r="I5" s="14">
        <v>1</v>
      </c>
      <c r="J5" s="14">
        <v>5</v>
      </c>
      <c r="K5" s="14">
        <v>10</v>
      </c>
      <c r="L5" s="14">
        <v>20</v>
      </c>
      <c r="M5" s="14">
        <v>1</v>
      </c>
      <c r="N5" s="14">
        <v>5</v>
      </c>
      <c r="O5" s="14">
        <v>10</v>
      </c>
      <c r="P5" s="14">
        <v>20</v>
      </c>
    </row>
    <row r="6" spans="1:16" x14ac:dyDescent="0.2">
      <c r="A6" s="13"/>
      <c r="B6" s="13"/>
      <c r="C6" s="18" t="s">
        <v>9</v>
      </c>
      <c r="D6" s="18">
        <v>7.1444999999999999</v>
      </c>
      <c r="E6" s="18">
        <v>7.7286000000000001</v>
      </c>
      <c r="F6" s="18">
        <v>5.7892999999999999</v>
      </c>
      <c r="G6" s="18">
        <v>6.7330999999999994</v>
      </c>
      <c r="H6" s="18">
        <v>3.6135000000000002</v>
      </c>
      <c r="I6" s="18">
        <v>6.3162000000000003</v>
      </c>
      <c r="J6" s="18">
        <v>7.0631000000000004</v>
      </c>
      <c r="K6" s="18">
        <v>7.0268000000000006</v>
      </c>
      <c r="L6" s="18">
        <v>6.1534000000000004</v>
      </c>
      <c r="M6" s="18">
        <v>6.5240999999999998</v>
      </c>
      <c r="N6" s="18">
        <v>6.4823000000000004</v>
      </c>
      <c r="O6" s="18">
        <v>6.4152000000000005</v>
      </c>
      <c r="P6" s="18">
        <v>6.5714000000000006</v>
      </c>
    </row>
    <row r="7" spans="1:16" x14ac:dyDescent="0.2">
      <c r="A7" s="13"/>
      <c r="B7" s="13"/>
      <c r="C7" s="18" t="s">
        <v>10</v>
      </c>
      <c r="D7" s="18">
        <v>1.0516000000000001</v>
      </c>
      <c r="E7" s="18">
        <v>1.012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</row>
    <row r="8" spans="1:16" x14ac:dyDescent="0.2">
      <c r="A8" s="13"/>
      <c r="B8" s="13"/>
      <c r="C8" s="18" t="s">
        <v>11</v>
      </c>
      <c r="D8" s="18">
        <v>9.3093000000000004</v>
      </c>
      <c r="E8" s="18">
        <v>9.5534999999999997</v>
      </c>
      <c r="F8" s="18">
        <v>7.6483000000000008</v>
      </c>
      <c r="G8" s="18">
        <v>7.9805000000000001</v>
      </c>
      <c r="H8" s="18">
        <v>3.7553999999999998</v>
      </c>
      <c r="I8" s="18">
        <v>8.2049000000000003</v>
      </c>
      <c r="J8" s="18">
        <v>8.2819000000000003</v>
      </c>
      <c r="K8" s="18">
        <v>8.2730999999999995</v>
      </c>
      <c r="L8" s="18">
        <v>7.9046000000000003</v>
      </c>
      <c r="M8" s="18">
        <v>7.9001999999999999</v>
      </c>
      <c r="N8" s="18">
        <v>7.8738000000000001</v>
      </c>
      <c r="O8" s="18">
        <v>7.9618000000000002</v>
      </c>
      <c r="P8" s="18">
        <v>7.8869999999999996</v>
      </c>
    </row>
    <row r="9" spans="1:16" x14ac:dyDescent="0.2">
      <c r="A9" s="13"/>
      <c r="B9" s="13"/>
      <c r="C9" s="18" t="s">
        <v>12</v>
      </c>
      <c r="D9" s="18">
        <v>6.7265000000000006</v>
      </c>
      <c r="E9" s="18">
        <v>6.9574999999999996</v>
      </c>
      <c r="F9" s="18">
        <v>5.6254</v>
      </c>
      <c r="G9" s="18">
        <v>5.7332000000000001</v>
      </c>
      <c r="H9" s="18">
        <v>2.6532</v>
      </c>
      <c r="I9" s="18">
        <v>6.0774999999999997</v>
      </c>
      <c r="J9" s="18">
        <v>6.0125999999999999</v>
      </c>
      <c r="K9" s="18">
        <v>6.0213999999999999</v>
      </c>
      <c r="L9" s="18">
        <v>5.6902999999999997</v>
      </c>
      <c r="M9" s="18">
        <v>5.742</v>
      </c>
      <c r="N9" s="18">
        <v>5.7321</v>
      </c>
      <c r="O9" s="18">
        <v>5.8915999999999995</v>
      </c>
      <c r="P9" s="18">
        <v>5.6859000000000002</v>
      </c>
    </row>
    <row r="10" spans="1:16" x14ac:dyDescent="0.2">
      <c r="A10" s="13"/>
      <c r="B10" s="13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">
      <c r="A11" s="13"/>
      <c r="B11" s="13"/>
      <c r="C11" s="11" t="s">
        <v>28</v>
      </c>
      <c r="D11" s="14" t="s">
        <v>29</v>
      </c>
      <c r="E11" s="14"/>
      <c r="F11" s="14"/>
      <c r="G11" s="14"/>
      <c r="H11" s="15" t="s">
        <v>38</v>
      </c>
      <c r="I11" s="14"/>
      <c r="J11" s="14"/>
      <c r="K11" s="14"/>
      <c r="L11" s="14"/>
      <c r="M11" s="14"/>
      <c r="N11" s="16"/>
      <c r="O11" s="16"/>
      <c r="P11" s="16"/>
    </row>
    <row r="12" spans="1:16" x14ac:dyDescent="0.2">
      <c r="A12" s="13">
        <v>2</v>
      </c>
      <c r="B12" s="13"/>
      <c r="C12" s="16" t="s">
        <v>30</v>
      </c>
      <c r="D12" s="14" t="s">
        <v>31</v>
      </c>
      <c r="E12" s="14"/>
      <c r="F12" s="14"/>
      <c r="G12" s="14"/>
      <c r="H12" s="14" t="s">
        <v>32</v>
      </c>
      <c r="I12" s="14" t="s">
        <v>31</v>
      </c>
      <c r="J12" s="14"/>
      <c r="K12" s="14"/>
      <c r="L12" s="14"/>
      <c r="M12" s="14" t="s">
        <v>32</v>
      </c>
      <c r="N12" s="16"/>
      <c r="O12" s="16"/>
      <c r="P12" s="16"/>
    </row>
    <row r="13" spans="1:16" x14ac:dyDescent="0.2">
      <c r="A13" s="13"/>
      <c r="B13" s="13"/>
      <c r="D13" s="14" t="s">
        <v>33</v>
      </c>
      <c r="E13" s="16"/>
      <c r="F13" s="16"/>
      <c r="G13" s="16"/>
      <c r="H13" s="14" t="s">
        <v>34</v>
      </c>
      <c r="I13" s="14" t="s">
        <v>35</v>
      </c>
      <c r="J13" s="16"/>
      <c r="K13" s="16"/>
      <c r="L13" s="16"/>
      <c r="M13" s="17" t="s">
        <v>36</v>
      </c>
      <c r="N13" s="16"/>
      <c r="O13" s="16"/>
      <c r="P13" s="16"/>
    </row>
    <row r="14" spans="1:16" x14ac:dyDescent="0.2">
      <c r="A14" s="13"/>
      <c r="B14" s="13"/>
      <c r="C14" s="16" t="s">
        <v>37</v>
      </c>
      <c r="D14" s="14">
        <v>1</v>
      </c>
      <c r="E14" s="14">
        <v>5</v>
      </c>
      <c r="F14" s="14">
        <v>10</v>
      </c>
      <c r="G14" s="14">
        <v>20</v>
      </c>
      <c r="H14" s="14">
        <v>0</v>
      </c>
      <c r="I14" s="14">
        <v>1</v>
      </c>
      <c r="J14" s="14">
        <v>5</v>
      </c>
      <c r="K14" s="14">
        <v>10</v>
      </c>
      <c r="L14" s="14">
        <v>20</v>
      </c>
      <c r="M14" s="14">
        <v>1</v>
      </c>
      <c r="N14" s="14">
        <v>5</v>
      </c>
      <c r="O14" s="14">
        <v>10</v>
      </c>
      <c r="P14" s="14">
        <v>20</v>
      </c>
    </row>
    <row r="15" spans="1:16" x14ac:dyDescent="0.2">
      <c r="A15" s="13"/>
      <c r="B15" s="13"/>
      <c r="C15" s="18" t="s">
        <v>9</v>
      </c>
      <c r="D15" s="18">
        <v>6.3777999999999997</v>
      </c>
      <c r="E15" s="18">
        <v>6.3117999999999999</v>
      </c>
      <c r="F15" s="18">
        <v>3.0547</v>
      </c>
      <c r="G15" s="18">
        <v>5.9279000000000002</v>
      </c>
      <c r="H15" s="18">
        <v>9.2641999999999989</v>
      </c>
      <c r="I15" s="18">
        <v>6.3997999999999999</v>
      </c>
      <c r="J15" s="18">
        <v>6.4097</v>
      </c>
      <c r="K15" s="18">
        <v>6.0587999999999997</v>
      </c>
      <c r="L15" s="18">
        <v>6.3074000000000003</v>
      </c>
      <c r="M15" s="18">
        <v>6.1292</v>
      </c>
      <c r="N15" s="18">
        <v>6.3503000000000007</v>
      </c>
      <c r="O15" s="18">
        <v>6.5031999999999996</v>
      </c>
      <c r="P15" s="18">
        <v>5.9389000000000003</v>
      </c>
    </row>
    <row r="16" spans="1:16" x14ac:dyDescent="0.2">
      <c r="A16" s="13"/>
      <c r="B16" s="13"/>
      <c r="C16" s="18" t="s">
        <v>10</v>
      </c>
      <c r="D16" s="18">
        <v>7.3336999999999994</v>
      </c>
      <c r="E16" s="18">
        <v>6.5725000000000007</v>
      </c>
      <c r="F16" s="18">
        <v>3.3088000000000002</v>
      </c>
      <c r="G16" s="18">
        <v>8.0541999999999998</v>
      </c>
      <c r="H16" s="18">
        <v>9.8087</v>
      </c>
      <c r="I16" s="18">
        <v>8.1576000000000004</v>
      </c>
      <c r="J16" s="18">
        <v>7.1368000000000009</v>
      </c>
      <c r="K16" s="18">
        <v>5.6254</v>
      </c>
      <c r="L16" s="18">
        <v>8.0079999999999991</v>
      </c>
      <c r="M16" s="18">
        <v>7.2896999999999998</v>
      </c>
      <c r="N16" s="18">
        <v>6.8023999999999996</v>
      </c>
      <c r="O16" s="18">
        <v>7.4855</v>
      </c>
      <c r="P16" s="18">
        <v>7.7538999999999998</v>
      </c>
    </row>
    <row r="17" spans="1:16" x14ac:dyDescent="0.2">
      <c r="A17" s="13"/>
      <c r="B17" s="13"/>
      <c r="C17" s="18" t="s">
        <v>11</v>
      </c>
      <c r="D17" s="18">
        <v>9.0507999999999988</v>
      </c>
      <c r="E17" s="18">
        <v>8.6911000000000005</v>
      </c>
      <c r="F17" s="18">
        <v>4.3901000000000003</v>
      </c>
      <c r="G17" s="18">
        <v>8.7109000000000005</v>
      </c>
      <c r="H17" s="18">
        <v>13.167000000000002</v>
      </c>
      <c r="I17" s="18">
        <v>9.1079999999999988</v>
      </c>
      <c r="J17" s="18">
        <v>8.8648999999999987</v>
      </c>
      <c r="K17" s="18">
        <v>8.5019000000000009</v>
      </c>
      <c r="L17" s="18">
        <v>9.3477999999999994</v>
      </c>
      <c r="M17" s="18">
        <v>9.3313000000000006</v>
      </c>
      <c r="N17" s="18">
        <v>8.8946000000000005</v>
      </c>
      <c r="O17" s="18">
        <v>9.2157999999999998</v>
      </c>
      <c r="P17" s="18">
        <v>8.6196000000000002</v>
      </c>
    </row>
    <row r="18" spans="1:16" x14ac:dyDescent="0.2">
      <c r="A18" s="13"/>
      <c r="B18" s="13"/>
      <c r="C18" s="18" t="s">
        <v>12</v>
      </c>
      <c r="D18" s="18">
        <v>6.0390000000000006</v>
      </c>
      <c r="E18" s="18">
        <v>5.8960000000000008</v>
      </c>
      <c r="F18" s="18">
        <v>2.7918000000000003</v>
      </c>
      <c r="G18" s="18">
        <v>6.0147999999999993</v>
      </c>
      <c r="H18" s="18">
        <v>9.132200000000001</v>
      </c>
      <c r="I18" s="18">
        <v>6.1490000000000009</v>
      </c>
      <c r="J18" s="18">
        <v>5.9575999999999993</v>
      </c>
      <c r="K18" s="18">
        <v>5.8552999999999997</v>
      </c>
      <c r="L18" s="18">
        <v>6.3590999999999998</v>
      </c>
      <c r="M18" s="18">
        <v>6.2205000000000004</v>
      </c>
      <c r="N18" s="18">
        <v>6.0643000000000002</v>
      </c>
      <c r="O18" s="18">
        <v>6.1852999999999998</v>
      </c>
      <c r="P18" s="18">
        <v>5.8410000000000002</v>
      </c>
    </row>
    <row r="19" spans="1:16" x14ac:dyDescent="0.2">
      <c r="A19" s="13"/>
      <c r="B19" s="13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">
      <c r="A20" s="13"/>
      <c r="B20" s="13"/>
      <c r="C20" s="11" t="s">
        <v>28</v>
      </c>
      <c r="D20" s="14" t="s">
        <v>29</v>
      </c>
      <c r="E20" s="14"/>
      <c r="F20" s="14"/>
      <c r="G20" s="14"/>
      <c r="H20" s="15" t="s">
        <v>39</v>
      </c>
      <c r="I20" s="14"/>
      <c r="J20" s="14"/>
      <c r="K20" s="14"/>
      <c r="L20" s="14"/>
      <c r="M20" s="14"/>
      <c r="N20" s="16"/>
      <c r="O20" s="16"/>
      <c r="P20" s="16"/>
    </row>
    <row r="21" spans="1:16" x14ac:dyDescent="0.2">
      <c r="A21" s="13">
        <v>3</v>
      </c>
      <c r="B21" s="13"/>
      <c r="C21" s="16" t="s">
        <v>30</v>
      </c>
      <c r="D21" s="14" t="s">
        <v>31</v>
      </c>
      <c r="E21" s="14"/>
      <c r="F21" s="14"/>
      <c r="G21" s="14"/>
      <c r="H21" s="14" t="s">
        <v>32</v>
      </c>
      <c r="I21" s="14" t="s">
        <v>31</v>
      </c>
      <c r="J21" s="14"/>
      <c r="K21" s="14"/>
      <c r="L21" s="14"/>
      <c r="M21" s="14" t="s">
        <v>32</v>
      </c>
      <c r="N21" s="16"/>
      <c r="O21" s="16"/>
      <c r="P21" s="16"/>
    </row>
    <row r="22" spans="1:16" x14ac:dyDescent="0.2">
      <c r="A22" s="13"/>
      <c r="B22" s="13"/>
      <c r="D22" s="14" t="s">
        <v>33</v>
      </c>
      <c r="E22" s="16"/>
      <c r="F22" s="16"/>
      <c r="G22" s="16"/>
      <c r="H22" s="14" t="s">
        <v>34</v>
      </c>
      <c r="I22" s="14" t="s">
        <v>35</v>
      </c>
      <c r="J22" s="16"/>
      <c r="K22" s="16"/>
      <c r="L22" s="16"/>
      <c r="M22" s="17" t="s">
        <v>36</v>
      </c>
      <c r="N22" s="16"/>
      <c r="O22" s="16"/>
      <c r="P22" s="16"/>
    </row>
    <row r="23" spans="1:16" x14ac:dyDescent="0.2">
      <c r="A23" s="13"/>
      <c r="B23" s="13"/>
      <c r="C23" s="16" t="s">
        <v>37</v>
      </c>
      <c r="D23" s="14">
        <v>1</v>
      </c>
      <c r="E23" s="14">
        <v>5</v>
      </c>
      <c r="F23" s="14">
        <v>10</v>
      </c>
      <c r="G23" s="14">
        <v>20</v>
      </c>
      <c r="H23" s="14">
        <v>0</v>
      </c>
      <c r="I23" s="14">
        <v>1</v>
      </c>
      <c r="J23" s="14">
        <v>5</v>
      </c>
      <c r="K23" s="14">
        <v>10</v>
      </c>
      <c r="L23" s="14">
        <v>20</v>
      </c>
      <c r="M23" s="14">
        <v>1</v>
      </c>
      <c r="N23" s="14">
        <v>5</v>
      </c>
      <c r="O23" s="14">
        <v>10</v>
      </c>
      <c r="P23" s="14">
        <v>20</v>
      </c>
    </row>
    <row r="24" spans="1:16" x14ac:dyDescent="0.2">
      <c r="A24" s="13"/>
      <c r="B24" s="13"/>
      <c r="C24" s="18" t="s">
        <v>9</v>
      </c>
      <c r="D24" s="18">
        <v>5.8894000000000002</v>
      </c>
      <c r="E24" s="18">
        <v>5.423</v>
      </c>
      <c r="F24" s="18">
        <v>5.5418000000000003</v>
      </c>
      <c r="G24" s="18">
        <v>5.0644</v>
      </c>
      <c r="H24" s="18">
        <v>17.842000000000002</v>
      </c>
      <c r="I24" s="18">
        <v>6.8145000000000007</v>
      </c>
      <c r="J24" s="18">
        <v>6.4603000000000002</v>
      </c>
      <c r="K24" s="18">
        <v>6.1137999999999995</v>
      </c>
      <c r="L24" s="18">
        <v>6.4482000000000008</v>
      </c>
      <c r="M24" s="18">
        <v>7.0268000000000006</v>
      </c>
      <c r="N24" s="18">
        <v>6.8288000000000002</v>
      </c>
      <c r="O24" s="18">
        <v>6.2138999999999998</v>
      </c>
      <c r="P24" s="18">
        <v>6.7276000000000007</v>
      </c>
    </row>
    <row r="25" spans="1:16" x14ac:dyDescent="0.2">
      <c r="A25" s="13"/>
      <c r="B25" s="13"/>
      <c r="C25" s="18" t="s">
        <v>10</v>
      </c>
      <c r="D25" s="18">
        <v>7.1049000000000007</v>
      </c>
      <c r="E25" s="18">
        <v>7.8110999999999997</v>
      </c>
      <c r="F25" s="18">
        <v>8.2213999999999992</v>
      </c>
      <c r="G25" s="18">
        <v>8.1202000000000005</v>
      </c>
      <c r="H25" s="18">
        <v>18.084</v>
      </c>
      <c r="I25" s="18">
        <v>8.4765999999999995</v>
      </c>
      <c r="J25" s="18">
        <v>7.9749999999999996</v>
      </c>
      <c r="K25" s="18">
        <v>7.7473000000000001</v>
      </c>
      <c r="L25" s="18">
        <v>8.9330999999999996</v>
      </c>
      <c r="M25" s="18">
        <v>7.0169000000000006</v>
      </c>
      <c r="N25" s="18">
        <v>8.8384999999999998</v>
      </c>
      <c r="O25" s="18">
        <v>8.4116999999999997</v>
      </c>
      <c r="P25" s="18">
        <v>7.2050000000000001</v>
      </c>
    </row>
    <row r="26" spans="1:16" x14ac:dyDescent="0.2">
      <c r="A26" s="13"/>
      <c r="B26" s="13"/>
      <c r="C26" s="18" t="s">
        <v>11</v>
      </c>
      <c r="D26" s="18">
        <v>8.4039999999999999</v>
      </c>
      <c r="E26" s="18">
        <v>8.2730999999999995</v>
      </c>
      <c r="F26" s="18">
        <v>8.3698999999999995</v>
      </c>
      <c r="G26" s="18">
        <v>8.3621999999999996</v>
      </c>
      <c r="H26" s="18">
        <v>23.528999999999996</v>
      </c>
      <c r="I26" s="18">
        <v>9.4611000000000001</v>
      </c>
      <c r="J26" s="18">
        <v>9.6920999999999999</v>
      </c>
      <c r="K26" s="18">
        <v>9.507299999999999</v>
      </c>
      <c r="L26" s="18">
        <v>9.5150000000000006</v>
      </c>
      <c r="M26" s="18">
        <v>9.4677000000000007</v>
      </c>
      <c r="N26" s="18">
        <v>9.5645000000000007</v>
      </c>
      <c r="O26" s="18">
        <v>9.527099999999999</v>
      </c>
      <c r="P26" s="18">
        <v>9.5788000000000011</v>
      </c>
    </row>
    <row r="27" spans="1:16" x14ac:dyDescent="0.2">
      <c r="A27" s="13"/>
      <c r="B27" s="13"/>
      <c r="C27" s="18" t="s">
        <v>12</v>
      </c>
      <c r="D27" s="18">
        <v>5.6749000000000001</v>
      </c>
      <c r="E27" s="18">
        <v>5.5263999999999998</v>
      </c>
      <c r="F27" s="18">
        <v>5.6638999999999999</v>
      </c>
      <c r="G27" s="18">
        <v>5.5351999999999997</v>
      </c>
      <c r="H27" s="18">
        <v>16.445</v>
      </c>
      <c r="I27" s="18">
        <v>6.4283999999999999</v>
      </c>
      <c r="J27" s="18">
        <v>6.4910999999999994</v>
      </c>
      <c r="K27" s="18">
        <v>6.5054000000000007</v>
      </c>
      <c r="L27" s="18">
        <v>6.4977</v>
      </c>
      <c r="M27" s="18">
        <v>6.4569999999999999</v>
      </c>
      <c r="N27" s="18">
        <v>6.5065</v>
      </c>
      <c r="O27" s="18">
        <v>6.4118999999999993</v>
      </c>
      <c r="P27" s="18">
        <v>6.4944000000000006</v>
      </c>
    </row>
    <row r="28" spans="1:16" x14ac:dyDescent="0.2">
      <c r="A28" s="13"/>
      <c r="B28" s="13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2">
      <c r="A29" s="13"/>
      <c r="B29" s="13"/>
      <c r="C29" s="11" t="s">
        <v>28</v>
      </c>
      <c r="D29" s="14" t="s">
        <v>29</v>
      </c>
      <c r="E29" s="14"/>
      <c r="F29" s="14"/>
      <c r="G29" s="14"/>
      <c r="H29" s="15" t="s">
        <v>40</v>
      </c>
      <c r="I29" s="14"/>
      <c r="J29" s="14"/>
      <c r="K29" s="14"/>
      <c r="L29" s="14"/>
      <c r="M29" s="14"/>
      <c r="N29" s="16"/>
      <c r="O29" s="16"/>
      <c r="P29" s="16"/>
    </row>
    <row r="30" spans="1:16" x14ac:dyDescent="0.2">
      <c r="A30" s="13">
        <v>4</v>
      </c>
      <c r="B30" s="13"/>
      <c r="C30" s="16" t="s">
        <v>30</v>
      </c>
      <c r="D30" s="14" t="s">
        <v>31</v>
      </c>
      <c r="E30" s="14"/>
      <c r="F30" s="14"/>
      <c r="G30" s="14"/>
      <c r="H30" s="14" t="s">
        <v>32</v>
      </c>
      <c r="I30" s="14" t="s">
        <v>31</v>
      </c>
      <c r="J30" s="14"/>
      <c r="K30" s="14"/>
      <c r="L30" s="14"/>
      <c r="M30" s="14" t="s">
        <v>32</v>
      </c>
      <c r="N30" s="16"/>
      <c r="O30" s="16"/>
      <c r="P30" s="16"/>
    </row>
    <row r="31" spans="1:16" x14ac:dyDescent="0.2">
      <c r="A31" s="13"/>
      <c r="B31" s="13"/>
      <c r="D31" s="14" t="s">
        <v>33</v>
      </c>
      <c r="E31" s="16"/>
      <c r="F31" s="16"/>
      <c r="G31" s="16"/>
      <c r="H31" s="14" t="s">
        <v>34</v>
      </c>
      <c r="I31" s="14" t="s">
        <v>35</v>
      </c>
      <c r="J31" s="16"/>
      <c r="K31" s="16"/>
      <c r="L31" s="16"/>
      <c r="M31" s="17" t="s">
        <v>36</v>
      </c>
      <c r="N31" s="16"/>
      <c r="O31" s="16"/>
      <c r="P31" s="16"/>
    </row>
    <row r="32" spans="1:16" x14ac:dyDescent="0.2">
      <c r="A32" s="13"/>
      <c r="B32" s="13"/>
      <c r="C32" s="16" t="s">
        <v>37</v>
      </c>
      <c r="D32" s="14">
        <v>1</v>
      </c>
      <c r="E32" s="14">
        <v>5</v>
      </c>
      <c r="F32" s="14">
        <v>10</v>
      </c>
      <c r="G32" s="14">
        <v>20</v>
      </c>
      <c r="H32" s="14">
        <v>0</v>
      </c>
      <c r="I32" s="14">
        <v>1</v>
      </c>
      <c r="J32" s="14">
        <v>5</v>
      </c>
      <c r="K32" s="14">
        <v>10</v>
      </c>
      <c r="L32" s="14">
        <v>20</v>
      </c>
      <c r="M32" s="14">
        <v>1</v>
      </c>
      <c r="N32" s="14">
        <v>5</v>
      </c>
      <c r="O32" s="14">
        <v>10</v>
      </c>
      <c r="P32" s="14">
        <v>20</v>
      </c>
    </row>
    <row r="33" spans="1:16" x14ac:dyDescent="0.2">
      <c r="A33" s="13"/>
      <c r="B33" s="13"/>
      <c r="C33" s="18" t="s">
        <v>9</v>
      </c>
      <c r="D33" s="18">
        <v>5.2238999999999995</v>
      </c>
      <c r="E33" s="18">
        <v>5.4868000000000006</v>
      </c>
      <c r="F33" s="18">
        <v>6.3304999999999998</v>
      </c>
      <c r="G33" s="18">
        <v>5.7299000000000007</v>
      </c>
      <c r="H33" s="18">
        <v>112.31</v>
      </c>
      <c r="I33" s="18">
        <v>9.9329999999999998</v>
      </c>
      <c r="J33" s="18">
        <v>11.385</v>
      </c>
      <c r="K33" s="18">
        <v>9.9198000000000004</v>
      </c>
      <c r="L33" s="18">
        <v>10.6678</v>
      </c>
      <c r="M33" s="18">
        <v>11.780999999999999</v>
      </c>
      <c r="N33" s="18">
        <v>11.836</v>
      </c>
      <c r="O33" s="18">
        <v>11.902000000000001</v>
      </c>
      <c r="P33" s="18">
        <v>12.154999999999999</v>
      </c>
    </row>
    <row r="34" spans="1:16" x14ac:dyDescent="0.2">
      <c r="A34" s="13"/>
      <c r="B34" s="13"/>
      <c r="C34" s="18" t="s">
        <v>10</v>
      </c>
      <c r="D34" s="18">
        <v>8.0135000000000005</v>
      </c>
      <c r="E34" s="18">
        <v>6.6077000000000004</v>
      </c>
      <c r="F34" s="18">
        <v>6.5659000000000001</v>
      </c>
      <c r="G34" s="18">
        <v>7.1906999999999996</v>
      </c>
      <c r="H34" s="18">
        <v>100.738</v>
      </c>
      <c r="I34" s="18">
        <v>11.891</v>
      </c>
      <c r="J34" s="18">
        <v>12.056000000000001</v>
      </c>
      <c r="K34" s="18">
        <v>12.881</v>
      </c>
      <c r="L34" s="18">
        <v>10.953800000000001</v>
      </c>
      <c r="M34" s="18">
        <v>6.2116999999999996</v>
      </c>
      <c r="N34" s="18">
        <v>7.6383999999999999</v>
      </c>
      <c r="O34" s="18">
        <v>8.2401</v>
      </c>
      <c r="P34" s="18">
        <v>9.4006000000000007</v>
      </c>
    </row>
    <row r="35" spans="1:16" x14ac:dyDescent="0.2">
      <c r="A35" s="13"/>
      <c r="B35" s="13"/>
      <c r="C35" s="18" t="s">
        <v>11</v>
      </c>
      <c r="D35" s="18">
        <v>8.4589999999999996</v>
      </c>
      <c r="E35" s="18">
        <v>8.4403000000000006</v>
      </c>
      <c r="F35" s="18">
        <v>8.2972999999999999</v>
      </c>
      <c r="G35" s="18">
        <v>8.2126000000000001</v>
      </c>
      <c r="H35" s="18">
        <v>136.4</v>
      </c>
      <c r="I35" s="18">
        <v>14.718</v>
      </c>
      <c r="J35" s="18">
        <v>14.828000000000001</v>
      </c>
      <c r="K35" s="18">
        <v>14.487</v>
      </c>
      <c r="L35" s="18">
        <v>14.586</v>
      </c>
      <c r="M35" s="18">
        <v>14.146000000000001</v>
      </c>
      <c r="N35" s="18">
        <v>14.597</v>
      </c>
      <c r="O35" s="18">
        <v>13.673000000000002</v>
      </c>
      <c r="P35" s="18">
        <v>14.608000000000001</v>
      </c>
    </row>
    <row r="36" spans="1:16" x14ac:dyDescent="0.2">
      <c r="A36" s="13"/>
      <c r="B36" s="13"/>
      <c r="C36" s="18" t="s">
        <v>12</v>
      </c>
      <c r="D36" s="18">
        <v>5.7387000000000006</v>
      </c>
      <c r="E36" s="18">
        <v>5.5693000000000001</v>
      </c>
      <c r="F36" s="18">
        <v>5.4725000000000001</v>
      </c>
      <c r="G36" s="18">
        <v>5.6495999999999995</v>
      </c>
      <c r="H36" s="18">
        <v>104.72</v>
      </c>
      <c r="I36" s="18">
        <v>10.0947</v>
      </c>
      <c r="J36" s="18">
        <v>10.1365</v>
      </c>
      <c r="K36" s="18">
        <v>9.9626999999999999</v>
      </c>
      <c r="L36" s="18">
        <v>10.1145</v>
      </c>
      <c r="M36" s="18">
        <v>9.9693000000000005</v>
      </c>
      <c r="N36" s="18">
        <v>10.3521</v>
      </c>
      <c r="O36" s="18">
        <v>9.7119</v>
      </c>
      <c r="P36" s="18">
        <v>10.305899999999999</v>
      </c>
    </row>
    <row r="37" spans="1:16" x14ac:dyDescent="0.2">
      <c r="A37" s="13"/>
      <c r="B37" s="13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2">
      <c r="A38" s="13"/>
      <c r="B38" s="13"/>
      <c r="C38" s="11" t="s">
        <v>21</v>
      </c>
      <c r="D38" s="14" t="s">
        <v>29</v>
      </c>
      <c r="E38" s="14"/>
      <c r="F38" s="14"/>
      <c r="G38" s="14"/>
      <c r="H38" s="15" t="s">
        <v>29</v>
      </c>
      <c r="I38" s="14"/>
      <c r="J38" s="14"/>
      <c r="K38" s="14"/>
      <c r="L38" s="14"/>
      <c r="M38" s="14"/>
      <c r="N38" s="16"/>
      <c r="O38" s="16"/>
      <c r="P38" s="16"/>
    </row>
    <row r="39" spans="1:16" x14ac:dyDescent="0.2">
      <c r="A39" s="13">
        <v>5</v>
      </c>
      <c r="B39" s="13"/>
      <c r="C39" s="16" t="s">
        <v>30</v>
      </c>
      <c r="D39" s="14" t="s">
        <v>31</v>
      </c>
      <c r="E39" s="14"/>
      <c r="F39" s="14"/>
      <c r="G39" s="14"/>
      <c r="H39" s="14" t="s">
        <v>32</v>
      </c>
      <c r="I39" s="14" t="s">
        <v>31</v>
      </c>
      <c r="J39" s="14"/>
      <c r="K39" s="14"/>
      <c r="L39" s="14"/>
      <c r="M39" s="14" t="s">
        <v>32</v>
      </c>
      <c r="N39" s="16"/>
      <c r="O39" s="16"/>
      <c r="P39" s="16"/>
    </row>
    <row r="40" spans="1:16" x14ac:dyDescent="0.2">
      <c r="A40" s="13"/>
      <c r="B40" s="13"/>
      <c r="D40" s="14" t="s">
        <v>33</v>
      </c>
      <c r="E40" s="16"/>
      <c r="F40" s="16"/>
      <c r="G40" s="16"/>
      <c r="H40" s="14" t="s">
        <v>34</v>
      </c>
      <c r="I40" s="14" t="s">
        <v>35</v>
      </c>
      <c r="J40" s="16"/>
      <c r="K40" s="16"/>
      <c r="L40" s="16"/>
      <c r="M40" s="17" t="s">
        <v>36</v>
      </c>
      <c r="N40" s="16"/>
      <c r="O40" s="16"/>
      <c r="P40" s="16"/>
    </row>
    <row r="41" spans="1:16" x14ac:dyDescent="0.2">
      <c r="A41" s="13"/>
      <c r="B41" s="13"/>
      <c r="C41" s="16" t="s">
        <v>37</v>
      </c>
      <c r="D41" s="14">
        <v>1</v>
      </c>
      <c r="E41" s="14">
        <v>5</v>
      </c>
      <c r="F41" s="14">
        <v>10</v>
      </c>
      <c r="G41" s="14">
        <v>20</v>
      </c>
      <c r="H41" s="14">
        <v>0</v>
      </c>
      <c r="I41" s="14">
        <v>1</v>
      </c>
      <c r="J41" s="14">
        <v>5</v>
      </c>
      <c r="K41" s="14">
        <v>10</v>
      </c>
      <c r="L41" s="14">
        <v>20</v>
      </c>
      <c r="M41" s="14">
        <v>1</v>
      </c>
      <c r="N41" s="14">
        <v>5</v>
      </c>
      <c r="O41" s="14">
        <v>10</v>
      </c>
      <c r="P41" s="14">
        <v>20</v>
      </c>
    </row>
    <row r="42" spans="1:16" x14ac:dyDescent="0.2">
      <c r="A42" s="13"/>
      <c r="B42" s="13"/>
      <c r="C42" s="18" t="s">
        <v>9</v>
      </c>
      <c r="D42" s="18">
        <v>7.7033000000000005</v>
      </c>
      <c r="E42" s="18">
        <v>8.0112999999999985</v>
      </c>
      <c r="F42" s="18">
        <v>7.7275</v>
      </c>
      <c r="G42" s="18">
        <v>7.9749999999999996</v>
      </c>
      <c r="H42" s="18">
        <v>8.4007000000000005</v>
      </c>
      <c r="I42" s="18">
        <v>7.9684000000000008</v>
      </c>
      <c r="J42" s="18">
        <v>8.9661000000000008</v>
      </c>
      <c r="K42" s="18">
        <v>8.7802000000000007</v>
      </c>
      <c r="L42" s="18">
        <v>8.8990000000000009</v>
      </c>
      <c r="M42" s="18">
        <v>8.9231999999999996</v>
      </c>
      <c r="N42" s="18">
        <v>9.2367000000000008</v>
      </c>
      <c r="O42" s="18">
        <v>8.9518000000000004</v>
      </c>
      <c r="P42" s="18">
        <v>9.7624999999999993</v>
      </c>
    </row>
    <row r="43" spans="1:16" x14ac:dyDescent="0.2">
      <c r="A43" s="13"/>
      <c r="B43" s="13"/>
      <c r="C43" s="18" t="s">
        <v>10</v>
      </c>
      <c r="D43" s="18">
        <v>0</v>
      </c>
      <c r="E43" s="18">
        <v>0</v>
      </c>
      <c r="F43" s="18">
        <v>2.2363</v>
      </c>
      <c r="G43" s="18">
        <v>1.2034</v>
      </c>
      <c r="H43" s="18">
        <v>2.3969</v>
      </c>
      <c r="I43" s="18">
        <v>4.4264000000000001</v>
      </c>
      <c r="J43" s="18">
        <v>0</v>
      </c>
      <c r="K43" s="18">
        <v>0</v>
      </c>
      <c r="L43" s="18">
        <v>2.8039000000000001</v>
      </c>
      <c r="M43" s="18">
        <v>3.4969000000000001</v>
      </c>
      <c r="N43" s="18">
        <v>1.7852999999999999</v>
      </c>
      <c r="O43" s="18">
        <v>2.6411000000000002</v>
      </c>
      <c r="P43" s="18">
        <v>0</v>
      </c>
    </row>
    <row r="44" spans="1:16" x14ac:dyDescent="0.2">
      <c r="A44" s="13"/>
      <c r="B44" s="13"/>
      <c r="C44" s="18" t="s">
        <v>11</v>
      </c>
      <c r="D44" s="18">
        <v>8.9463000000000008</v>
      </c>
      <c r="E44" s="18">
        <v>8.8285999999999998</v>
      </c>
      <c r="F44" s="18">
        <v>8.725200000000001</v>
      </c>
      <c r="G44" s="18">
        <v>8.6800999999999995</v>
      </c>
      <c r="H44" s="18">
        <v>8.7977999999999987</v>
      </c>
      <c r="I44" s="18">
        <v>9.0408999999999988</v>
      </c>
      <c r="J44" s="18">
        <v>8.9605999999999995</v>
      </c>
      <c r="K44" s="18">
        <v>8.829699999999999</v>
      </c>
      <c r="L44" s="18">
        <v>8.7988999999999997</v>
      </c>
      <c r="M44" s="18">
        <v>8.9803999999999995</v>
      </c>
      <c r="N44" s="18">
        <v>9.655800000000001</v>
      </c>
      <c r="O44" s="18">
        <v>9.0595999999999997</v>
      </c>
      <c r="P44" s="18">
        <v>9.0288000000000004</v>
      </c>
    </row>
    <row r="45" spans="1:16" x14ac:dyDescent="0.2">
      <c r="A45" s="13"/>
      <c r="B45" s="13"/>
      <c r="C45" s="18" t="s">
        <v>12</v>
      </c>
      <c r="D45" s="18">
        <v>5.9113999999999995</v>
      </c>
      <c r="E45" s="18">
        <v>5.8332999999999995</v>
      </c>
      <c r="F45" s="18">
        <v>6.0257999999999994</v>
      </c>
      <c r="G45" s="18">
        <v>5.9884000000000004</v>
      </c>
      <c r="H45" s="18">
        <v>6.0708999999999991</v>
      </c>
      <c r="I45" s="18">
        <v>6.1611000000000002</v>
      </c>
      <c r="J45" s="18">
        <v>6.2733000000000008</v>
      </c>
      <c r="K45" s="18">
        <v>6.1181999999999999</v>
      </c>
      <c r="L45" s="18">
        <v>6.1148999999999996</v>
      </c>
      <c r="M45" s="18">
        <v>6.2601000000000004</v>
      </c>
      <c r="N45" s="18">
        <v>6.8441999999999998</v>
      </c>
      <c r="O45" s="18">
        <v>6.4988000000000001</v>
      </c>
      <c r="P45" s="18">
        <v>6.3162000000000003</v>
      </c>
    </row>
    <row r="46" spans="1:16" x14ac:dyDescent="0.2">
      <c r="A46" s="13"/>
      <c r="B46" s="13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2">
      <c r="A47" s="13"/>
      <c r="B47" s="13"/>
      <c r="C47" s="11" t="s">
        <v>21</v>
      </c>
      <c r="D47" s="14" t="s">
        <v>29</v>
      </c>
      <c r="E47" s="14"/>
      <c r="F47" s="14"/>
      <c r="G47" s="14"/>
      <c r="H47" s="15" t="s">
        <v>38</v>
      </c>
      <c r="I47" s="14"/>
      <c r="J47" s="14"/>
      <c r="K47" s="14"/>
      <c r="L47" s="14"/>
      <c r="M47" s="14"/>
      <c r="N47" s="16"/>
      <c r="O47" s="16"/>
      <c r="P47" s="16"/>
    </row>
    <row r="48" spans="1:16" x14ac:dyDescent="0.2">
      <c r="A48" s="13">
        <v>6</v>
      </c>
      <c r="B48" s="13"/>
      <c r="C48" s="16" t="s">
        <v>30</v>
      </c>
      <c r="D48" s="14" t="s">
        <v>31</v>
      </c>
      <c r="E48" s="14"/>
      <c r="F48" s="14"/>
      <c r="G48" s="14"/>
      <c r="H48" s="14" t="s">
        <v>32</v>
      </c>
      <c r="I48" s="14" t="s">
        <v>31</v>
      </c>
      <c r="J48" s="14"/>
      <c r="K48" s="14"/>
      <c r="L48" s="14"/>
      <c r="M48" s="14" t="s">
        <v>32</v>
      </c>
      <c r="N48" s="16"/>
      <c r="O48" s="16"/>
      <c r="P48" s="16"/>
    </row>
    <row r="49" spans="1:16" x14ac:dyDescent="0.2">
      <c r="A49" s="13"/>
      <c r="B49" s="13"/>
      <c r="D49" s="14" t="s">
        <v>33</v>
      </c>
      <c r="E49" s="16"/>
      <c r="F49" s="16"/>
      <c r="G49" s="16"/>
      <c r="H49" s="14" t="s">
        <v>34</v>
      </c>
      <c r="I49" s="14" t="s">
        <v>35</v>
      </c>
      <c r="J49" s="16"/>
      <c r="K49" s="16"/>
      <c r="L49" s="16"/>
      <c r="M49" s="17" t="s">
        <v>36</v>
      </c>
      <c r="N49" s="16"/>
      <c r="O49" s="16"/>
      <c r="P49" s="16"/>
    </row>
    <row r="50" spans="1:16" x14ac:dyDescent="0.2">
      <c r="A50" s="13"/>
      <c r="B50" s="13"/>
      <c r="C50" s="16" t="s">
        <v>37</v>
      </c>
      <c r="D50" s="14">
        <v>1</v>
      </c>
      <c r="E50" s="14">
        <v>5</v>
      </c>
      <c r="F50" s="14">
        <v>10</v>
      </c>
      <c r="G50" s="14">
        <v>20</v>
      </c>
      <c r="H50" s="14">
        <v>0</v>
      </c>
      <c r="I50" s="14">
        <v>1</v>
      </c>
      <c r="J50" s="14">
        <v>5</v>
      </c>
      <c r="K50" s="14">
        <v>10</v>
      </c>
      <c r="L50" s="14">
        <v>20</v>
      </c>
      <c r="M50" s="14">
        <v>1</v>
      </c>
      <c r="N50" s="14">
        <v>5</v>
      </c>
      <c r="O50" s="14">
        <v>10</v>
      </c>
      <c r="P50" s="14">
        <v>20</v>
      </c>
    </row>
    <row r="51" spans="1:16" x14ac:dyDescent="0.2">
      <c r="A51" s="13"/>
      <c r="B51" s="13"/>
      <c r="C51" s="18" t="s">
        <v>9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3"/>
      <c r="B52" s="13"/>
      <c r="C52" s="18" t="s">
        <v>10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3"/>
      <c r="B53" s="13"/>
      <c r="C53" s="18" t="s">
        <v>11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3"/>
      <c r="B54" s="13"/>
      <c r="C54" s="18" t="s">
        <v>12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3"/>
      <c r="B55" s="13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16" x14ac:dyDescent="0.2">
      <c r="A56" s="13"/>
      <c r="B56" s="13"/>
      <c r="C56" s="11" t="s">
        <v>21</v>
      </c>
      <c r="D56" s="14" t="s">
        <v>29</v>
      </c>
      <c r="E56" s="14"/>
      <c r="F56" s="14"/>
      <c r="G56" s="14"/>
      <c r="H56" s="15" t="s">
        <v>39</v>
      </c>
      <c r="I56" s="14"/>
      <c r="J56" s="14"/>
      <c r="K56" s="14"/>
      <c r="L56" s="14"/>
      <c r="M56" s="14"/>
      <c r="N56" s="16"/>
      <c r="O56" s="16"/>
      <c r="P56" s="16"/>
    </row>
    <row r="57" spans="1:16" x14ac:dyDescent="0.2">
      <c r="A57" s="13">
        <v>7</v>
      </c>
      <c r="B57" s="13"/>
      <c r="C57" s="16" t="s">
        <v>30</v>
      </c>
      <c r="D57" s="14" t="s">
        <v>31</v>
      </c>
      <c r="E57" s="14"/>
      <c r="F57" s="14"/>
      <c r="G57" s="14"/>
      <c r="H57" s="14" t="s">
        <v>32</v>
      </c>
      <c r="I57" s="14" t="s">
        <v>31</v>
      </c>
      <c r="J57" s="14"/>
      <c r="K57" s="14"/>
      <c r="L57" s="14"/>
      <c r="M57" s="14" t="s">
        <v>32</v>
      </c>
      <c r="N57" s="16"/>
      <c r="O57" s="16"/>
      <c r="P57" s="16"/>
    </row>
    <row r="58" spans="1:16" x14ac:dyDescent="0.2">
      <c r="A58" s="13"/>
      <c r="B58" s="13"/>
      <c r="D58" s="14" t="s">
        <v>33</v>
      </c>
      <c r="E58" s="16"/>
      <c r="F58" s="16"/>
      <c r="G58" s="16"/>
      <c r="H58" s="14" t="s">
        <v>34</v>
      </c>
      <c r="I58" s="14" t="s">
        <v>35</v>
      </c>
      <c r="J58" s="16"/>
      <c r="K58" s="16"/>
      <c r="L58" s="16"/>
      <c r="M58" s="17" t="s">
        <v>36</v>
      </c>
      <c r="N58" s="16"/>
      <c r="O58" s="16"/>
      <c r="P58" s="16"/>
    </row>
    <row r="59" spans="1:16" x14ac:dyDescent="0.2">
      <c r="A59" s="13"/>
      <c r="B59" s="13"/>
      <c r="C59" s="16" t="s">
        <v>37</v>
      </c>
      <c r="D59" s="14">
        <v>1</v>
      </c>
      <c r="E59" s="14">
        <v>5</v>
      </c>
      <c r="F59" s="14">
        <v>10</v>
      </c>
      <c r="G59" s="14">
        <v>20</v>
      </c>
      <c r="H59" s="14">
        <v>0</v>
      </c>
      <c r="I59" s="14">
        <v>1</v>
      </c>
      <c r="J59" s="14">
        <v>5</v>
      </c>
      <c r="K59" s="14">
        <v>10</v>
      </c>
      <c r="L59" s="14">
        <v>20</v>
      </c>
      <c r="M59" s="14">
        <v>1</v>
      </c>
      <c r="N59" s="14">
        <v>5</v>
      </c>
      <c r="O59" s="14">
        <v>10</v>
      </c>
      <c r="P59" s="14">
        <v>20</v>
      </c>
    </row>
    <row r="60" spans="1:16" x14ac:dyDescent="0.2">
      <c r="A60" s="13"/>
      <c r="B60" s="13"/>
      <c r="C60" s="18" t="s">
        <v>9</v>
      </c>
      <c r="D60" s="18">
        <v>8.9649999999999999</v>
      </c>
      <c r="E60" s="18">
        <v>9.2355999999999998</v>
      </c>
      <c r="F60" s="18">
        <v>9.5688999999999993</v>
      </c>
      <c r="G60" s="18">
        <v>9.2147000000000006</v>
      </c>
      <c r="H60" s="18">
        <v>24.265999999999998</v>
      </c>
      <c r="I60" s="18">
        <v>11.010999999999999</v>
      </c>
      <c r="J60" s="18">
        <v>10.455500000000001</v>
      </c>
      <c r="K60" s="18">
        <v>10.773400000000001</v>
      </c>
      <c r="L60" s="18">
        <v>10.4016</v>
      </c>
      <c r="M60" s="18">
        <v>11.076999999999998</v>
      </c>
      <c r="N60" s="18">
        <v>10.341100000000001</v>
      </c>
      <c r="O60" s="18">
        <v>10.0793</v>
      </c>
      <c r="P60" s="18">
        <v>11.308</v>
      </c>
    </row>
    <row r="61" spans="1:16" x14ac:dyDescent="0.2">
      <c r="A61" s="13"/>
      <c r="B61" s="13"/>
      <c r="C61" s="18" t="s">
        <v>10</v>
      </c>
      <c r="D61" s="18">
        <v>1.9238999999999999</v>
      </c>
      <c r="E61" s="18">
        <v>3.0547</v>
      </c>
      <c r="F61" s="18">
        <v>0</v>
      </c>
      <c r="G61" s="18">
        <v>0.85579999999999989</v>
      </c>
      <c r="H61" s="18">
        <v>14.817</v>
      </c>
      <c r="I61" s="18">
        <v>3.0337999999999998</v>
      </c>
      <c r="J61" s="18">
        <v>3.3439999999999999</v>
      </c>
      <c r="K61" s="18">
        <v>3.4089</v>
      </c>
      <c r="L61" s="18">
        <v>0</v>
      </c>
      <c r="M61" s="18">
        <v>1.5081</v>
      </c>
      <c r="N61" s="18">
        <v>0.56210000000000004</v>
      </c>
      <c r="O61" s="18">
        <v>2.1713999999999998</v>
      </c>
      <c r="P61" s="18">
        <v>3.1856000000000004</v>
      </c>
    </row>
    <row r="62" spans="1:16" x14ac:dyDescent="0.2">
      <c r="A62" s="13"/>
      <c r="B62" s="13"/>
      <c r="C62" s="18" t="s">
        <v>11</v>
      </c>
      <c r="D62" s="18">
        <v>8.9902999999999995</v>
      </c>
      <c r="E62" s="18">
        <v>8.9429999999999996</v>
      </c>
      <c r="F62" s="18">
        <v>9.0112000000000005</v>
      </c>
      <c r="G62" s="18">
        <v>8.9914000000000005</v>
      </c>
      <c r="H62" s="18">
        <v>25.762</v>
      </c>
      <c r="I62" s="18">
        <v>10.189299999999999</v>
      </c>
      <c r="J62" s="18">
        <v>10.405999999999999</v>
      </c>
      <c r="K62" s="18">
        <v>10.2729</v>
      </c>
      <c r="L62" s="18">
        <v>10.3697</v>
      </c>
      <c r="M62" s="18">
        <v>10.087</v>
      </c>
      <c r="N62" s="18">
        <v>10.0221</v>
      </c>
      <c r="O62" s="18">
        <v>10.0496</v>
      </c>
      <c r="P62" s="18">
        <v>10.1145</v>
      </c>
    </row>
    <row r="63" spans="1:16" x14ac:dyDescent="0.2">
      <c r="A63" s="13"/>
      <c r="B63" s="13"/>
      <c r="C63" s="18" t="s">
        <v>12</v>
      </c>
      <c r="D63" s="18">
        <v>6.3932000000000002</v>
      </c>
      <c r="E63" s="18">
        <v>6.4273000000000007</v>
      </c>
      <c r="F63" s="18">
        <v>6.2787999999999995</v>
      </c>
      <c r="G63" s="18">
        <v>6.4845000000000006</v>
      </c>
      <c r="H63" s="18">
        <v>19.547000000000001</v>
      </c>
      <c r="I63" s="18">
        <v>7.3853999999999997</v>
      </c>
      <c r="J63" s="18">
        <v>7.4337999999999997</v>
      </c>
      <c r="K63" s="18">
        <v>7.4997999999999996</v>
      </c>
      <c r="L63" s="18">
        <v>7.5647000000000002</v>
      </c>
      <c r="M63" s="18">
        <v>7.4337999999999997</v>
      </c>
      <c r="N63" s="18">
        <v>7.1962000000000002</v>
      </c>
      <c r="O63" s="18">
        <v>7.4019000000000004</v>
      </c>
      <c r="P63" s="18">
        <v>7.3513000000000002</v>
      </c>
    </row>
    <row r="64" spans="1:16" x14ac:dyDescent="0.2">
      <c r="A64" s="13"/>
      <c r="B64" s="13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  <row r="65" spans="1:16" x14ac:dyDescent="0.2">
      <c r="A65" s="13"/>
      <c r="B65" s="13"/>
      <c r="C65" s="11" t="s">
        <v>21</v>
      </c>
      <c r="D65" s="14" t="s">
        <v>29</v>
      </c>
      <c r="E65" s="14"/>
      <c r="F65" s="14"/>
      <c r="G65" s="14"/>
      <c r="H65" s="15" t="s">
        <v>40</v>
      </c>
      <c r="I65" s="14"/>
      <c r="J65" s="14"/>
      <c r="K65" s="14"/>
      <c r="L65" s="14"/>
      <c r="M65" s="14"/>
      <c r="N65" s="16"/>
      <c r="O65" s="16"/>
      <c r="P65" s="16"/>
    </row>
    <row r="66" spans="1:16" x14ac:dyDescent="0.2">
      <c r="A66" s="13">
        <v>8</v>
      </c>
      <c r="B66" s="13"/>
      <c r="C66" s="16" t="s">
        <v>30</v>
      </c>
      <c r="D66" s="14" t="s">
        <v>31</v>
      </c>
      <c r="E66" s="14"/>
      <c r="F66" s="14"/>
      <c r="G66" s="14"/>
      <c r="H66" s="14" t="s">
        <v>32</v>
      </c>
      <c r="I66" s="14" t="s">
        <v>31</v>
      </c>
      <c r="J66" s="14"/>
      <c r="K66" s="14"/>
      <c r="L66" s="14"/>
      <c r="M66" s="14" t="s">
        <v>32</v>
      </c>
      <c r="N66" s="16"/>
      <c r="O66" s="16"/>
      <c r="P66" s="16"/>
    </row>
    <row r="67" spans="1:16" x14ac:dyDescent="0.2">
      <c r="A67" s="13"/>
      <c r="B67" s="13"/>
      <c r="D67" s="14" t="s">
        <v>33</v>
      </c>
      <c r="E67" s="16"/>
      <c r="F67" s="16"/>
      <c r="G67" s="16"/>
      <c r="H67" s="14" t="s">
        <v>34</v>
      </c>
      <c r="I67" s="14" t="s">
        <v>35</v>
      </c>
      <c r="J67" s="16"/>
      <c r="K67" s="16"/>
      <c r="L67" s="16"/>
      <c r="M67" s="17" t="s">
        <v>36</v>
      </c>
      <c r="N67" s="16"/>
      <c r="O67" s="16"/>
      <c r="P67" s="16"/>
    </row>
    <row r="68" spans="1:16" x14ac:dyDescent="0.2">
      <c r="A68" s="13"/>
      <c r="B68" s="13"/>
      <c r="C68" s="16" t="s">
        <v>37</v>
      </c>
      <c r="D68" s="14">
        <v>1</v>
      </c>
      <c r="E68" s="14">
        <v>5</v>
      </c>
      <c r="F68" s="14">
        <v>10</v>
      </c>
      <c r="G68" s="14">
        <v>20</v>
      </c>
      <c r="H68" s="14">
        <v>0</v>
      </c>
      <c r="I68" s="14">
        <v>1</v>
      </c>
      <c r="J68" s="14">
        <v>5</v>
      </c>
      <c r="K68" s="14">
        <v>10</v>
      </c>
      <c r="L68" s="14">
        <v>20</v>
      </c>
      <c r="M68" s="14">
        <v>1</v>
      </c>
      <c r="N68" s="14">
        <v>5</v>
      </c>
      <c r="O68" s="14">
        <v>10</v>
      </c>
      <c r="P68" s="14">
        <v>20</v>
      </c>
    </row>
    <row r="69" spans="1:16" x14ac:dyDescent="0.2">
      <c r="A69" s="13"/>
      <c r="B69" s="13"/>
      <c r="C69" s="18" t="s">
        <v>9</v>
      </c>
      <c r="D69" s="18">
        <v>9.1157000000000004</v>
      </c>
      <c r="E69" s="18">
        <v>9.9329999999999998</v>
      </c>
      <c r="F69" s="18">
        <v>8.7493999999999996</v>
      </c>
      <c r="G69" s="18">
        <v>9.0892999999999997</v>
      </c>
      <c r="H69" s="18">
        <v>138.70999999999998</v>
      </c>
      <c r="I69" s="18">
        <v>14.750999999999999</v>
      </c>
      <c r="J69" s="18">
        <v>17.192999999999998</v>
      </c>
      <c r="K69" s="18">
        <v>16.456</v>
      </c>
      <c r="L69" s="18">
        <v>15.334</v>
      </c>
      <c r="M69" s="18">
        <v>18.094999999999999</v>
      </c>
      <c r="N69" s="18">
        <v>16.202999999999999</v>
      </c>
      <c r="O69" s="18">
        <v>16.302</v>
      </c>
      <c r="P69" s="18">
        <v>15.884</v>
      </c>
    </row>
    <row r="70" spans="1:16" x14ac:dyDescent="0.2">
      <c r="A70" s="13"/>
      <c r="B70" s="13"/>
      <c r="C70" s="18" t="s">
        <v>10</v>
      </c>
      <c r="D70" s="18">
        <v>0</v>
      </c>
      <c r="E70" s="18">
        <v>0</v>
      </c>
      <c r="F70" s="18">
        <v>0</v>
      </c>
      <c r="G70" s="18">
        <v>0.78099999999999992</v>
      </c>
      <c r="H70" s="18">
        <v>111.65</v>
      </c>
      <c r="I70" s="18">
        <v>4.3537999999999997</v>
      </c>
      <c r="J70" s="18">
        <v>4.0392000000000001</v>
      </c>
      <c r="K70" s="18">
        <v>3.8071000000000002</v>
      </c>
      <c r="L70" s="18">
        <v>5.5528000000000004</v>
      </c>
      <c r="M70" s="18">
        <v>1.6687000000000001</v>
      </c>
      <c r="N70" s="18">
        <v>2.9304000000000001</v>
      </c>
      <c r="O70" s="18">
        <v>2.2044000000000001</v>
      </c>
      <c r="P70" s="18">
        <v>0</v>
      </c>
    </row>
    <row r="71" spans="1:16" x14ac:dyDescent="0.2">
      <c r="A71" s="13"/>
      <c r="B71" s="13"/>
      <c r="C71" s="18" t="s">
        <v>11</v>
      </c>
      <c r="D71" s="18">
        <v>9.0727999999999991</v>
      </c>
      <c r="E71" s="18">
        <v>9.0815999999999999</v>
      </c>
      <c r="F71" s="18">
        <v>9.1278000000000006</v>
      </c>
      <c r="G71" s="18">
        <v>8.9649999999999999</v>
      </c>
      <c r="H71" s="18">
        <v>142.44999999999999</v>
      </c>
      <c r="I71" s="18">
        <v>14.487</v>
      </c>
      <c r="J71" s="18">
        <v>17.523</v>
      </c>
      <c r="K71" s="18">
        <v>17.303000000000001</v>
      </c>
      <c r="L71" s="18">
        <v>15.587</v>
      </c>
      <c r="M71" s="18">
        <v>15.818</v>
      </c>
      <c r="N71" s="18">
        <v>13.607000000000001</v>
      </c>
      <c r="O71" s="18">
        <v>13.926</v>
      </c>
      <c r="P71" s="18">
        <v>14.178999999999998</v>
      </c>
    </row>
    <row r="72" spans="1:16" x14ac:dyDescent="0.2">
      <c r="A72" s="13"/>
      <c r="B72" s="13"/>
      <c r="C72" s="18" t="s">
        <v>12</v>
      </c>
      <c r="D72" s="18">
        <v>6.4250999999999996</v>
      </c>
      <c r="E72" s="18">
        <v>6.5373000000000001</v>
      </c>
      <c r="F72" s="18">
        <v>6.5978000000000003</v>
      </c>
      <c r="G72" s="18">
        <v>6.4228999999999994</v>
      </c>
      <c r="H72" s="18">
        <v>118.36</v>
      </c>
      <c r="I72" s="18">
        <v>10.78</v>
      </c>
      <c r="J72" s="18">
        <v>13.134</v>
      </c>
      <c r="K72" s="18">
        <v>12.881</v>
      </c>
      <c r="L72" s="18">
        <v>11.792000000000002</v>
      </c>
      <c r="M72" s="18">
        <v>12.32</v>
      </c>
      <c r="N72" s="18">
        <v>10.4687</v>
      </c>
      <c r="O72" s="18">
        <v>10.6744</v>
      </c>
      <c r="P72" s="18">
        <v>11.066000000000001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workbookViewId="0">
      <selection activeCell="H33" sqref="H33"/>
    </sheetView>
  </sheetViews>
  <sheetFormatPr defaultRowHeight="14.25" x14ac:dyDescent="0.2"/>
  <sheetData>
    <row r="1" spans="1:5" x14ac:dyDescent="0.2">
      <c r="A1" s="12" t="s">
        <v>21</v>
      </c>
      <c r="B1" s="12" t="s">
        <v>22</v>
      </c>
      <c r="C1" s="12" t="s">
        <v>23</v>
      </c>
      <c r="D1" s="12" t="s">
        <v>24</v>
      </c>
      <c r="E1" s="12" t="s">
        <v>25</v>
      </c>
    </row>
    <row r="2" spans="1:5" x14ac:dyDescent="0.2">
      <c r="A2" s="12" t="s">
        <v>26</v>
      </c>
      <c r="B2" s="12">
        <v>3302</v>
      </c>
      <c r="C2" s="12">
        <v>0</v>
      </c>
      <c r="D2" s="12">
        <v>1</v>
      </c>
      <c r="E2" s="12">
        <v>0.93517287982880959</v>
      </c>
    </row>
    <row r="3" spans="1:5" x14ac:dyDescent="0.2">
      <c r="A3" s="12" t="s">
        <v>26</v>
      </c>
      <c r="B3" s="12">
        <v>5688</v>
      </c>
      <c r="C3" s="12">
        <v>0</v>
      </c>
      <c r="D3" s="12">
        <v>1</v>
      </c>
      <c r="E3" s="12"/>
    </row>
    <row r="4" spans="1:5" x14ac:dyDescent="0.2">
      <c r="A4" s="12" t="s">
        <v>26</v>
      </c>
      <c r="B4" s="12">
        <v>5889</v>
      </c>
      <c r="C4" s="12">
        <v>0</v>
      </c>
      <c r="D4" s="12">
        <v>1</v>
      </c>
      <c r="E4" s="12">
        <v>0.87344939018033974</v>
      </c>
    </row>
    <row r="5" spans="1:5" x14ac:dyDescent="0.2">
      <c r="A5" s="12" t="s">
        <v>26</v>
      </c>
      <c r="B5" s="12">
        <v>8183</v>
      </c>
      <c r="C5" s="12">
        <v>0</v>
      </c>
      <c r="D5" s="12">
        <v>1</v>
      </c>
      <c r="E5" s="12">
        <v>0.87898518185900298</v>
      </c>
    </row>
    <row r="6" spans="1:5" x14ac:dyDescent="0.2">
      <c r="A6" s="12" t="s">
        <v>26</v>
      </c>
      <c r="B6" s="12">
        <v>3302</v>
      </c>
      <c r="C6" s="12">
        <v>0</v>
      </c>
      <c r="D6" s="12">
        <v>5</v>
      </c>
      <c r="E6" s="12">
        <v>0.86056117659330345</v>
      </c>
    </row>
    <row r="7" spans="1:5" x14ac:dyDescent="0.2">
      <c r="A7" s="12" t="s">
        <v>26</v>
      </c>
      <c r="B7" s="12">
        <v>5688</v>
      </c>
      <c r="C7" s="12">
        <v>0</v>
      </c>
      <c r="D7" s="12">
        <v>5</v>
      </c>
      <c r="E7" s="12">
        <v>0</v>
      </c>
    </row>
    <row r="8" spans="1:5" x14ac:dyDescent="0.2">
      <c r="A8" s="12" t="s">
        <v>26</v>
      </c>
      <c r="B8" s="12">
        <v>5889</v>
      </c>
      <c r="C8" s="12">
        <v>0</v>
      </c>
      <c r="D8" s="12">
        <v>5</v>
      </c>
      <c r="E8" s="12">
        <v>0.8487076120464786</v>
      </c>
    </row>
    <row r="9" spans="1:5" x14ac:dyDescent="0.2">
      <c r="A9" s="12" t="s">
        <v>26</v>
      </c>
      <c r="B9" s="12">
        <v>8183</v>
      </c>
      <c r="C9" s="12">
        <v>0</v>
      </c>
      <c r="D9" s="12">
        <v>5</v>
      </c>
      <c r="E9" s="12">
        <v>0.84888140747176366</v>
      </c>
    </row>
    <row r="10" spans="1:5" x14ac:dyDescent="0.2">
      <c r="A10" s="12" t="s">
        <v>26</v>
      </c>
      <c r="B10" s="12">
        <v>3302</v>
      </c>
      <c r="C10" s="12">
        <v>0</v>
      </c>
      <c r="D10" s="12">
        <v>10</v>
      </c>
      <c r="E10" s="12">
        <v>1.1283062324381594</v>
      </c>
    </row>
    <row r="11" spans="1:5" x14ac:dyDescent="0.2">
      <c r="A11" s="12" t="s">
        <v>26</v>
      </c>
      <c r="B11" s="12">
        <v>5688</v>
      </c>
      <c r="C11" s="12">
        <v>0</v>
      </c>
      <c r="D11" s="12">
        <v>10</v>
      </c>
      <c r="E11" s="12"/>
    </row>
    <row r="12" spans="1:5" x14ac:dyDescent="0.2">
      <c r="A12" s="12" t="s">
        <v>26</v>
      </c>
      <c r="B12" s="12">
        <v>5889</v>
      </c>
      <c r="C12" s="12">
        <v>0</v>
      </c>
      <c r="D12" s="12">
        <v>10</v>
      </c>
      <c r="E12" s="12">
        <v>1.0668472844168058</v>
      </c>
    </row>
    <row r="13" spans="1:5" x14ac:dyDescent="0.2">
      <c r="A13" s="12" t="s">
        <v>26</v>
      </c>
      <c r="B13" s="12">
        <v>8183</v>
      </c>
      <c r="C13" s="12">
        <v>0</v>
      </c>
      <c r="D13" s="12">
        <v>10</v>
      </c>
      <c r="E13" s="12">
        <v>1.0743514308638675</v>
      </c>
    </row>
    <row r="14" spans="1:5" x14ac:dyDescent="0.2">
      <c r="A14" s="12" t="s">
        <v>26</v>
      </c>
      <c r="B14" s="12">
        <v>3302</v>
      </c>
      <c r="C14" s="12">
        <v>0</v>
      </c>
      <c r="D14" s="12">
        <v>20</v>
      </c>
      <c r="E14" s="12">
        <v>0.99800326160455055</v>
      </c>
    </row>
    <row r="15" spans="1:5" x14ac:dyDescent="0.2">
      <c r="A15" s="12" t="s">
        <v>26</v>
      </c>
      <c r="B15" s="12">
        <v>5688</v>
      </c>
      <c r="C15" s="12">
        <v>0</v>
      </c>
      <c r="D15" s="12">
        <v>20</v>
      </c>
      <c r="E15" s="12"/>
    </row>
    <row r="16" spans="1:5" x14ac:dyDescent="0.2">
      <c r="A16" s="12" t="s">
        <v>26</v>
      </c>
      <c r="B16" s="12">
        <v>5889</v>
      </c>
      <c r="C16" s="12">
        <v>0</v>
      </c>
      <c r="D16" s="12">
        <v>20</v>
      </c>
      <c r="E16" s="12">
        <v>1.0138438127045259</v>
      </c>
    </row>
    <row r="17" spans="1:5" x14ac:dyDescent="0.2">
      <c r="A17" s="12" t="s">
        <v>26</v>
      </c>
      <c r="B17" s="12">
        <v>8183</v>
      </c>
      <c r="C17" s="12">
        <v>0</v>
      </c>
      <c r="D17" s="12">
        <v>20</v>
      </c>
      <c r="E17" s="12">
        <v>1.0177868206878447</v>
      </c>
    </row>
    <row r="18" spans="1:5" x14ac:dyDescent="0.2">
      <c r="A18" s="12" t="s">
        <v>26</v>
      </c>
      <c r="B18" s="12">
        <v>3302</v>
      </c>
      <c r="C18" s="12">
        <v>15.625</v>
      </c>
      <c r="D18" s="12">
        <v>1</v>
      </c>
      <c r="E18" s="12">
        <v>0.94074705343216869</v>
      </c>
    </row>
    <row r="19" spans="1:5" x14ac:dyDescent="0.2">
      <c r="A19" s="12" t="s">
        <v>26</v>
      </c>
      <c r="B19" s="12">
        <v>5688</v>
      </c>
      <c r="C19" s="12">
        <v>15.625</v>
      </c>
      <c r="D19" s="12">
        <v>1</v>
      </c>
      <c r="E19" s="12">
        <v>0.97827874902465273</v>
      </c>
    </row>
    <row r="20" spans="1:5" x14ac:dyDescent="0.2">
      <c r="A20" s="12" t="s">
        <v>26</v>
      </c>
      <c r="B20" s="12">
        <v>5889</v>
      </c>
      <c r="C20" s="12">
        <v>15.625</v>
      </c>
      <c r="D20" s="12">
        <v>1</v>
      </c>
      <c r="E20" s="12">
        <v>1.0091372571234354</v>
      </c>
    </row>
    <row r="21" spans="1:5" x14ac:dyDescent="0.2">
      <c r="A21" s="12" t="s">
        <v>26</v>
      </c>
      <c r="B21" s="12">
        <v>8183</v>
      </c>
      <c r="C21" s="12">
        <v>15.625</v>
      </c>
      <c r="D21" s="12">
        <v>1</v>
      </c>
      <c r="E21" s="12">
        <v>1.0055291188972242</v>
      </c>
    </row>
    <row r="22" spans="1:5" x14ac:dyDescent="0.2">
      <c r="A22" s="12" t="s">
        <v>26</v>
      </c>
      <c r="B22" s="12">
        <v>3302</v>
      </c>
      <c r="C22" s="12">
        <v>15.625</v>
      </c>
      <c r="D22" s="12">
        <v>5</v>
      </c>
      <c r="E22" s="12">
        <v>0.98417788313227594</v>
      </c>
    </row>
    <row r="23" spans="1:5" x14ac:dyDescent="0.2">
      <c r="A23" s="12" t="s">
        <v>26</v>
      </c>
      <c r="B23" s="12">
        <v>5688</v>
      </c>
      <c r="C23" s="12">
        <v>15.625</v>
      </c>
      <c r="D23" s="12">
        <v>5</v>
      </c>
      <c r="E23" s="12">
        <v>1.0112679785386667</v>
      </c>
    </row>
    <row r="24" spans="1:5" x14ac:dyDescent="0.2">
      <c r="A24" s="12" t="s">
        <v>26</v>
      </c>
      <c r="B24" s="12">
        <v>5889</v>
      </c>
      <c r="C24" s="12">
        <v>15.625</v>
      </c>
      <c r="D24" s="12">
        <v>5</v>
      </c>
      <c r="E24" s="12">
        <v>0.998917583387258</v>
      </c>
    </row>
    <row r="25" spans="1:5" x14ac:dyDescent="0.2">
      <c r="A25" s="12" t="s">
        <v>26</v>
      </c>
      <c r="B25" s="12">
        <v>8183</v>
      </c>
      <c r="C25" s="12">
        <v>15.625</v>
      </c>
      <c r="D25" s="12">
        <v>5</v>
      </c>
      <c r="E25" s="12">
        <v>1.0023462797181</v>
      </c>
    </row>
    <row r="26" spans="1:5" x14ac:dyDescent="0.2">
      <c r="A26" s="12" t="s">
        <v>26</v>
      </c>
      <c r="B26" s="12">
        <v>3302</v>
      </c>
      <c r="C26" s="12">
        <v>15.625</v>
      </c>
      <c r="D26" s="12">
        <v>10</v>
      </c>
      <c r="E26" s="12">
        <v>1.9410274850692602</v>
      </c>
    </row>
    <row r="27" spans="1:5" x14ac:dyDescent="0.2">
      <c r="A27" s="12" t="s">
        <v>26</v>
      </c>
      <c r="B27" s="12">
        <v>5688</v>
      </c>
      <c r="C27" s="12">
        <v>15.625</v>
      </c>
      <c r="D27" s="12">
        <v>10</v>
      </c>
      <c r="E27" s="12">
        <v>2.0687783198459693</v>
      </c>
    </row>
    <row r="28" spans="1:5" x14ac:dyDescent="0.2">
      <c r="A28" s="12" t="s">
        <v>26</v>
      </c>
      <c r="B28" s="12">
        <v>5889</v>
      </c>
      <c r="C28" s="12">
        <v>15.625</v>
      </c>
      <c r="D28" s="12">
        <v>10</v>
      </c>
      <c r="E28" s="12">
        <v>1.9167447434361038</v>
      </c>
    </row>
    <row r="29" spans="1:5" x14ac:dyDescent="0.2">
      <c r="A29" s="12" t="s">
        <v>26</v>
      </c>
      <c r="B29" s="12">
        <v>8183</v>
      </c>
      <c r="C29" s="12">
        <v>15.625</v>
      </c>
      <c r="D29" s="12">
        <v>10</v>
      </c>
      <c r="E29" s="12">
        <v>1.9993058142291151</v>
      </c>
    </row>
    <row r="30" spans="1:5" x14ac:dyDescent="0.2">
      <c r="A30" s="12" t="s">
        <v>26</v>
      </c>
      <c r="B30" s="12">
        <v>3302</v>
      </c>
      <c r="C30" s="12">
        <v>15.625</v>
      </c>
      <c r="D30" s="12">
        <v>20</v>
      </c>
      <c r="E30" s="12">
        <v>0.97570609800175556</v>
      </c>
    </row>
    <row r="31" spans="1:5" x14ac:dyDescent="0.2">
      <c r="A31" s="12" t="s">
        <v>26</v>
      </c>
      <c r="B31" s="12">
        <v>5688</v>
      </c>
      <c r="C31" s="12">
        <v>15.625</v>
      </c>
      <c r="D31" s="12">
        <v>20</v>
      </c>
      <c r="E31" s="12">
        <v>0.95283122099422612</v>
      </c>
    </row>
    <row r="32" spans="1:5" x14ac:dyDescent="0.2">
      <c r="A32" s="12" t="s">
        <v>26</v>
      </c>
      <c r="B32" s="12">
        <v>5889</v>
      </c>
      <c r="C32" s="12">
        <v>15.625</v>
      </c>
      <c r="D32" s="12">
        <v>20</v>
      </c>
      <c r="E32" s="12">
        <v>0.96598767243909589</v>
      </c>
    </row>
    <row r="33" spans="1:5" x14ac:dyDescent="0.2">
      <c r="A33" s="12" t="s">
        <v>26</v>
      </c>
      <c r="B33" s="12">
        <v>8183</v>
      </c>
      <c r="C33" s="12">
        <v>15.625</v>
      </c>
      <c r="D33" s="12">
        <v>20</v>
      </c>
      <c r="E33" s="12">
        <v>0.94771464024068963</v>
      </c>
    </row>
    <row r="34" spans="1:5" x14ac:dyDescent="0.2">
      <c r="A34" s="12" t="s">
        <v>26</v>
      </c>
      <c r="B34" s="12">
        <v>3302</v>
      </c>
      <c r="C34" s="12">
        <v>62.5</v>
      </c>
      <c r="D34" s="12">
        <v>1</v>
      </c>
      <c r="E34" s="12">
        <v>1.0879805352798053</v>
      </c>
    </row>
    <row r="35" spans="1:5" x14ac:dyDescent="0.2">
      <c r="A35" s="12" t="s">
        <v>26</v>
      </c>
      <c r="B35" s="12">
        <v>5688</v>
      </c>
      <c r="C35" s="12">
        <v>62.5</v>
      </c>
      <c r="D35" s="12">
        <v>1</v>
      </c>
      <c r="E35" s="12">
        <v>0.9199217140502679</v>
      </c>
    </row>
    <row r="36" spans="1:5" x14ac:dyDescent="0.2">
      <c r="A36" s="12" t="s">
        <v>26</v>
      </c>
      <c r="B36" s="12">
        <v>5889</v>
      </c>
      <c r="C36" s="12">
        <v>62.5</v>
      </c>
      <c r="D36" s="12">
        <v>1</v>
      </c>
      <c r="E36" s="12">
        <v>1.037642803834893</v>
      </c>
    </row>
    <row r="37" spans="1:5" x14ac:dyDescent="0.2">
      <c r="A37" s="12" t="s">
        <v>26</v>
      </c>
      <c r="B37" s="12">
        <v>8183</v>
      </c>
      <c r="C37" s="12">
        <v>62.5</v>
      </c>
      <c r="D37" s="12">
        <v>1</v>
      </c>
      <c r="E37" s="12">
        <v>1.0435113857614491</v>
      </c>
    </row>
    <row r="38" spans="1:5" x14ac:dyDescent="0.2">
      <c r="A38" s="12" t="s">
        <v>26</v>
      </c>
      <c r="B38" s="12">
        <v>3302</v>
      </c>
      <c r="C38" s="12">
        <v>62.5</v>
      </c>
      <c r="D38" s="12">
        <v>5</v>
      </c>
      <c r="E38" s="12">
        <v>1.135411949137781</v>
      </c>
    </row>
    <row r="39" spans="1:5" x14ac:dyDescent="0.2">
      <c r="A39" s="12" t="s">
        <v>26</v>
      </c>
      <c r="B39" s="12">
        <v>5688</v>
      </c>
      <c r="C39" s="12">
        <v>62.5</v>
      </c>
      <c r="D39" s="12">
        <v>5</v>
      </c>
      <c r="E39" s="12">
        <v>1.0648428625520636</v>
      </c>
    </row>
    <row r="40" spans="1:5" x14ac:dyDescent="0.2">
      <c r="A40" s="12" t="s">
        <v>26</v>
      </c>
      <c r="B40" s="12">
        <v>5889</v>
      </c>
      <c r="C40" s="12">
        <v>62.5</v>
      </c>
      <c r="D40" s="12">
        <v>5</v>
      </c>
      <c r="E40" s="12">
        <v>1.0627728304522439</v>
      </c>
    </row>
    <row r="41" spans="1:5" x14ac:dyDescent="0.2">
      <c r="A41" s="12" t="s">
        <v>26</v>
      </c>
      <c r="B41" s="12">
        <v>8183</v>
      </c>
      <c r="C41" s="12">
        <v>62.5</v>
      </c>
      <c r="D41" s="12">
        <v>5</v>
      </c>
      <c r="E41" s="12">
        <v>1.0761067313523347</v>
      </c>
    </row>
    <row r="42" spans="1:5" x14ac:dyDescent="0.2">
      <c r="A42" s="12" t="s">
        <v>26</v>
      </c>
      <c r="B42" s="12">
        <v>3302</v>
      </c>
      <c r="C42" s="12">
        <v>62.5</v>
      </c>
      <c r="D42" s="12">
        <v>10</v>
      </c>
      <c r="E42" s="12">
        <v>1.0140964267396133</v>
      </c>
    </row>
    <row r="43" spans="1:5" x14ac:dyDescent="0.2">
      <c r="A43" s="12" t="s">
        <v>26</v>
      </c>
      <c r="B43" s="12">
        <v>5688</v>
      </c>
      <c r="C43" s="12">
        <v>62.5</v>
      </c>
      <c r="D43" s="12">
        <v>10</v>
      </c>
      <c r="E43" s="12">
        <v>0.96785800385728071</v>
      </c>
    </row>
    <row r="44" spans="1:5" x14ac:dyDescent="0.2">
      <c r="A44" s="12" t="s">
        <v>26</v>
      </c>
      <c r="B44" s="12">
        <v>5889</v>
      </c>
      <c r="C44" s="12">
        <v>62.5</v>
      </c>
      <c r="D44" s="12">
        <v>10</v>
      </c>
      <c r="E44" s="12">
        <v>1.0478826986230341</v>
      </c>
    </row>
    <row r="45" spans="1:5" x14ac:dyDescent="0.2">
      <c r="A45" s="12" t="s">
        <v>26</v>
      </c>
      <c r="B45" s="12">
        <v>8183</v>
      </c>
      <c r="C45" s="12">
        <v>62.5</v>
      </c>
      <c r="D45" s="12">
        <v>10</v>
      </c>
      <c r="E45" s="12">
        <v>1.0379801577206815</v>
      </c>
    </row>
    <row r="46" spans="1:5" x14ac:dyDescent="0.2">
      <c r="A46" s="12" t="s">
        <v>26</v>
      </c>
      <c r="B46" s="12">
        <v>3302</v>
      </c>
      <c r="C46" s="12">
        <v>62.5</v>
      </c>
      <c r="D46" s="12">
        <v>20</v>
      </c>
      <c r="E46" s="12">
        <v>1.1859279778393355</v>
      </c>
    </row>
    <row r="47" spans="1:5" x14ac:dyDescent="0.2">
      <c r="A47" s="12" t="s">
        <v>26</v>
      </c>
      <c r="B47" s="12">
        <v>5688</v>
      </c>
      <c r="C47" s="12">
        <v>62.5</v>
      </c>
      <c r="D47" s="12">
        <v>20</v>
      </c>
      <c r="E47" s="12">
        <v>0.83831058020477811</v>
      </c>
    </row>
    <row r="48" spans="1:5" x14ac:dyDescent="0.2">
      <c r="A48" s="12" t="s">
        <v>26</v>
      </c>
      <c r="B48" s="12">
        <v>5889</v>
      </c>
      <c r="C48" s="12">
        <v>62.5</v>
      </c>
      <c r="D48" s="12">
        <v>20</v>
      </c>
      <c r="E48" s="12">
        <v>1.0544196505794847</v>
      </c>
    </row>
    <row r="49" spans="1:5" x14ac:dyDescent="0.2">
      <c r="A49" s="12" t="s">
        <v>26</v>
      </c>
      <c r="B49" s="12">
        <v>8183</v>
      </c>
      <c r="C49" s="12">
        <v>62.5</v>
      </c>
      <c r="D49" s="12">
        <v>20</v>
      </c>
      <c r="E49" s="12">
        <v>1.0726187386452117</v>
      </c>
    </row>
    <row r="50" spans="1:5" x14ac:dyDescent="0.2">
      <c r="A50" s="12" t="s">
        <v>26</v>
      </c>
      <c r="B50" s="12">
        <v>3302</v>
      </c>
      <c r="C50" s="12">
        <v>500</v>
      </c>
      <c r="D50" s="12">
        <v>1</v>
      </c>
      <c r="E50" s="12">
        <v>1.141211690683986</v>
      </c>
    </row>
    <row r="51" spans="1:5" x14ac:dyDescent="0.2">
      <c r="A51" s="12" t="s">
        <v>26</v>
      </c>
      <c r="B51" s="12">
        <v>5688</v>
      </c>
      <c r="C51" s="12">
        <v>500</v>
      </c>
      <c r="D51" s="12">
        <v>1</v>
      </c>
      <c r="E51" s="12">
        <v>0.49977663519892107</v>
      </c>
    </row>
    <row r="52" spans="1:5" x14ac:dyDescent="0.2">
      <c r="A52" s="12" t="s">
        <v>26</v>
      </c>
      <c r="B52" s="12">
        <v>5889</v>
      </c>
      <c r="C52" s="12">
        <v>500</v>
      </c>
      <c r="D52" s="12">
        <v>1</v>
      </c>
      <c r="E52" s="12">
        <v>0.97213822894168467</v>
      </c>
    </row>
    <row r="53" spans="1:5" x14ac:dyDescent="0.2">
      <c r="A53" s="12" t="s">
        <v>26</v>
      </c>
      <c r="B53" s="12">
        <v>8183</v>
      </c>
      <c r="C53" s="12">
        <v>500</v>
      </c>
      <c r="D53" s="12">
        <v>1</v>
      </c>
      <c r="E53" s="12">
        <v>0.95380876014834126</v>
      </c>
    </row>
    <row r="54" spans="1:5" x14ac:dyDescent="0.2">
      <c r="A54" s="12" t="s">
        <v>26</v>
      </c>
      <c r="B54" s="12">
        <v>3302</v>
      </c>
      <c r="C54" s="12">
        <v>500</v>
      </c>
      <c r="D54" s="12">
        <v>5</v>
      </c>
      <c r="E54" s="12">
        <v>1.1193896760130784</v>
      </c>
    </row>
    <row r="55" spans="1:5" x14ac:dyDescent="0.2">
      <c r="A55" s="12" t="s">
        <v>26</v>
      </c>
      <c r="B55" s="12">
        <v>5688</v>
      </c>
      <c r="C55" s="12">
        <v>500</v>
      </c>
      <c r="D55" s="12">
        <v>5</v>
      </c>
      <c r="E55" s="12">
        <v>0.68875873795579068</v>
      </c>
    </row>
    <row r="56" spans="1:5" x14ac:dyDescent="0.2">
      <c r="A56" s="12" t="s">
        <v>26</v>
      </c>
      <c r="B56" s="12">
        <v>5889</v>
      </c>
      <c r="C56" s="12">
        <v>500</v>
      </c>
      <c r="D56" s="12">
        <v>5</v>
      </c>
      <c r="E56" s="12">
        <v>1.0043609889713832</v>
      </c>
    </row>
    <row r="57" spans="1:5" x14ac:dyDescent="0.2">
      <c r="A57" s="12" t="s">
        <v>26</v>
      </c>
      <c r="B57" s="12">
        <v>8183</v>
      </c>
      <c r="C57" s="12">
        <v>500</v>
      </c>
      <c r="D57" s="12">
        <v>5</v>
      </c>
      <c r="E57" s="12">
        <v>1.0059605008653161</v>
      </c>
    </row>
    <row r="58" spans="1:5" x14ac:dyDescent="0.2">
      <c r="A58" s="12" t="s">
        <v>26</v>
      </c>
      <c r="B58" s="12">
        <v>3302</v>
      </c>
      <c r="C58" s="12">
        <v>500</v>
      </c>
      <c r="D58" s="12">
        <v>10</v>
      </c>
      <c r="E58" s="12">
        <v>1.0461325966850832</v>
      </c>
    </row>
    <row r="59" spans="1:5" x14ac:dyDescent="0.2">
      <c r="A59" s="12" t="s">
        <v>26</v>
      </c>
      <c r="B59" s="12">
        <v>5688</v>
      </c>
      <c r="C59" s="12">
        <v>500</v>
      </c>
      <c r="D59" s="12">
        <v>10</v>
      </c>
      <c r="E59" s="12">
        <v>0.74569112627986356</v>
      </c>
    </row>
    <row r="60" spans="1:5" x14ac:dyDescent="0.2">
      <c r="A60" s="12" t="s">
        <v>26</v>
      </c>
      <c r="B60" s="12">
        <v>5889</v>
      </c>
      <c r="C60" s="12">
        <v>500</v>
      </c>
      <c r="D60" s="12">
        <v>10</v>
      </c>
      <c r="E60" s="12">
        <v>0.94968347522375041</v>
      </c>
    </row>
    <row r="61" spans="1:5" x14ac:dyDescent="0.2">
      <c r="A61" s="12" t="s">
        <v>26</v>
      </c>
      <c r="B61" s="12">
        <v>8183</v>
      </c>
      <c r="C61" s="12">
        <v>500</v>
      </c>
      <c r="D61" s="12">
        <v>10</v>
      </c>
      <c r="E61" s="12">
        <v>0.95228043143297381</v>
      </c>
    </row>
    <row r="62" spans="1:5" x14ac:dyDescent="0.2">
      <c r="A62" s="12" t="s">
        <v>26</v>
      </c>
      <c r="B62" s="12">
        <v>3302</v>
      </c>
      <c r="C62" s="12">
        <v>500</v>
      </c>
      <c r="D62" s="12">
        <v>20</v>
      </c>
      <c r="E62" s="12">
        <v>1.1249272833042467</v>
      </c>
    </row>
    <row r="63" spans="1:5" x14ac:dyDescent="0.2">
      <c r="A63" s="12" t="s">
        <v>26</v>
      </c>
      <c r="B63" s="12">
        <v>5688</v>
      </c>
      <c r="C63" s="12">
        <v>500</v>
      </c>
      <c r="D63" s="12">
        <v>20</v>
      </c>
      <c r="E63" s="12">
        <v>0.80724181360201519</v>
      </c>
    </row>
    <row r="64" spans="1:5" x14ac:dyDescent="0.2">
      <c r="A64" s="12" t="s">
        <v>26</v>
      </c>
      <c r="B64" s="12">
        <v>5889</v>
      </c>
      <c r="C64" s="12">
        <v>500</v>
      </c>
      <c r="D64" s="12">
        <v>20</v>
      </c>
      <c r="E64" s="12">
        <v>1.020342455729548</v>
      </c>
    </row>
    <row r="65" spans="1:5" x14ac:dyDescent="0.2">
      <c r="A65" s="12" t="s">
        <v>26</v>
      </c>
      <c r="B65" s="12">
        <v>8183</v>
      </c>
      <c r="C65" s="12">
        <v>500</v>
      </c>
      <c r="D65" s="12">
        <v>20</v>
      </c>
      <c r="E65" s="12">
        <v>0.99408346806790615</v>
      </c>
    </row>
    <row r="66" spans="1:5" x14ac:dyDescent="0.2">
      <c r="A66" s="12" t="s">
        <v>27</v>
      </c>
      <c r="B66" s="12">
        <v>3302</v>
      </c>
      <c r="C66" s="12">
        <v>0</v>
      </c>
      <c r="D66" s="12">
        <v>1</v>
      </c>
      <c r="E66" s="12">
        <v>1.1533883558907763</v>
      </c>
    </row>
    <row r="67" spans="1:5" x14ac:dyDescent="0.2">
      <c r="A67" s="12" t="s">
        <v>27</v>
      </c>
      <c r="B67" s="12">
        <v>5688</v>
      </c>
      <c r="C67" s="12">
        <v>0</v>
      </c>
      <c r="D67" s="12">
        <v>1</v>
      </c>
      <c r="E67" s="12"/>
    </row>
    <row r="68" spans="1:5" x14ac:dyDescent="0.2">
      <c r="A68" s="12" t="s">
        <v>27</v>
      </c>
      <c r="B68" s="12">
        <v>5889</v>
      </c>
      <c r="C68" s="12">
        <v>0</v>
      </c>
      <c r="D68" s="12">
        <v>1</v>
      </c>
      <c r="E68" s="12">
        <v>1.0046057026333368</v>
      </c>
    </row>
    <row r="69" spans="1:5" x14ac:dyDescent="0.2">
      <c r="A69" s="12" t="s">
        <v>27</v>
      </c>
      <c r="B69" s="12">
        <v>8183</v>
      </c>
      <c r="C69" s="12">
        <v>0</v>
      </c>
      <c r="D69" s="12">
        <v>1</v>
      </c>
      <c r="E69" s="12">
        <v>1.0576288285737041</v>
      </c>
    </row>
    <row r="70" spans="1:5" x14ac:dyDescent="0.2">
      <c r="A70" s="12" t="s">
        <v>27</v>
      </c>
      <c r="B70" s="12">
        <v>3302</v>
      </c>
      <c r="C70" s="12">
        <v>0</v>
      </c>
      <c r="D70" s="12">
        <v>5</v>
      </c>
      <c r="E70" s="12">
        <v>1.1502964832971292</v>
      </c>
    </row>
    <row r="71" spans="1:5" x14ac:dyDescent="0.2">
      <c r="A71" s="12" t="s">
        <v>27</v>
      </c>
      <c r="B71" s="12">
        <v>5688</v>
      </c>
      <c r="C71" s="12">
        <v>0</v>
      </c>
      <c r="D71" s="12">
        <v>5</v>
      </c>
      <c r="E71" s="12"/>
    </row>
    <row r="72" spans="1:5" x14ac:dyDescent="0.2">
      <c r="A72" s="12" t="s">
        <v>27</v>
      </c>
      <c r="B72" s="12">
        <v>5889</v>
      </c>
      <c r="C72" s="12">
        <v>0</v>
      </c>
      <c r="D72" s="12">
        <v>5</v>
      </c>
      <c r="E72" s="12">
        <v>1.093877211929883</v>
      </c>
    </row>
    <row r="73" spans="1:5" x14ac:dyDescent="0.2">
      <c r="A73" s="12" t="s">
        <v>27</v>
      </c>
      <c r="B73" s="12">
        <v>8183</v>
      </c>
      <c r="C73" s="12">
        <v>0</v>
      </c>
      <c r="D73" s="12">
        <v>5</v>
      </c>
      <c r="E73" s="12">
        <v>1.1710268061194311</v>
      </c>
    </row>
    <row r="74" spans="1:5" x14ac:dyDescent="0.2">
      <c r="A74" s="12" t="s">
        <v>27</v>
      </c>
      <c r="B74" s="12">
        <v>3302</v>
      </c>
      <c r="C74" s="12">
        <v>0</v>
      </c>
      <c r="D74" s="12">
        <v>10</v>
      </c>
      <c r="E74" s="12">
        <v>1.1536483120354808</v>
      </c>
    </row>
    <row r="75" spans="1:5" x14ac:dyDescent="0.2">
      <c r="A75" s="12" t="s">
        <v>27</v>
      </c>
      <c r="B75" s="12">
        <v>5688</v>
      </c>
      <c r="C75" s="12">
        <v>0</v>
      </c>
      <c r="D75" s="12">
        <v>10</v>
      </c>
      <c r="E75" s="12">
        <v>1.1769882583627072</v>
      </c>
    </row>
    <row r="76" spans="1:5" x14ac:dyDescent="0.2">
      <c r="A76" s="12" t="s">
        <v>27</v>
      </c>
      <c r="B76" s="12">
        <v>5889</v>
      </c>
      <c r="C76" s="12">
        <v>0</v>
      </c>
      <c r="D76" s="12">
        <v>10</v>
      </c>
      <c r="E76" s="12">
        <v>1.0379145212976628</v>
      </c>
    </row>
    <row r="77" spans="1:5" x14ac:dyDescent="0.2">
      <c r="A77" s="12" t="s">
        <v>27</v>
      </c>
      <c r="B77" s="12">
        <v>8183</v>
      </c>
      <c r="C77" s="12">
        <v>0</v>
      </c>
      <c r="D77" s="12">
        <v>10</v>
      </c>
      <c r="E77" s="12">
        <v>1.0781115581470122</v>
      </c>
    </row>
    <row r="78" spans="1:5" x14ac:dyDescent="0.2">
      <c r="A78" s="12" t="s">
        <v>27</v>
      </c>
      <c r="B78" s="12">
        <v>3302</v>
      </c>
      <c r="C78" s="12">
        <v>0</v>
      </c>
      <c r="D78" s="12">
        <v>20</v>
      </c>
      <c r="E78" s="12">
        <v>1.2210342184398277</v>
      </c>
    </row>
    <row r="79" spans="1:5" x14ac:dyDescent="0.2">
      <c r="A79" s="12" t="s">
        <v>27</v>
      </c>
      <c r="B79" s="12">
        <v>5688</v>
      </c>
      <c r="C79" s="12">
        <v>0</v>
      </c>
      <c r="D79" s="12">
        <v>20</v>
      </c>
      <c r="E79" s="12">
        <v>0</v>
      </c>
    </row>
    <row r="80" spans="1:5" x14ac:dyDescent="0.2">
      <c r="A80" s="12" t="s">
        <v>27</v>
      </c>
      <c r="B80" s="12">
        <v>5889</v>
      </c>
      <c r="C80" s="12">
        <v>0</v>
      </c>
      <c r="D80" s="12">
        <v>20</v>
      </c>
      <c r="E80" s="12">
        <v>1.0395011398038814</v>
      </c>
    </row>
    <row r="81" spans="1:5" x14ac:dyDescent="0.2">
      <c r="A81" s="12" t="s">
        <v>27</v>
      </c>
      <c r="B81" s="12">
        <v>8183</v>
      </c>
      <c r="C81" s="12">
        <v>0</v>
      </c>
      <c r="D81" s="12">
        <v>20</v>
      </c>
      <c r="E81" s="12">
        <v>1.0540476752419166</v>
      </c>
    </row>
    <row r="82" spans="1:5" x14ac:dyDescent="0.2">
      <c r="A82" s="12" t="s">
        <v>27</v>
      </c>
      <c r="B82" s="12">
        <v>3302</v>
      </c>
      <c r="C82" s="12">
        <v>62.5</v>
      </c>
      <c r="D82" s="12">
        <v>1</v>
      </c>
      <c r="E82" s="12">
        <v>1.1427104722792607</v>
      </c>
    </row>
    <row r="83" spans="1:5" x14ac:dyDescent="0.2">
      <c r="A83" s="12" t="s">
        <v>27</v>
      </c>
      <c r="B83" s="12">
        <v>5688</v>
      </c>
      <c r="C83" s="12">
        <v>62.5</v>
      </c>
      <c r="D83" s="12">
        <v>1</v>
      </c>
      <c r="E83" s="12"/>
    </row>
    <row r="84" spans="1:5" x14ac:dyDescent="0.2">
      <c r="A84" s="12" t="s">
        <v>27</v>
      </c>
      <c r="B84" s="12">
        <v>5889</v>
      </c>
      <c r="C84" s="12">
        <v>62.5</v>
      </c>
      <c r="D84" s="12">
        <v>1</v>
      </c>
      <c r="E84" s="12">
        <v>1.0304473458904109</v>
      </c>
    </row>
    <row r="85" spans="1:5" x14ac:dyDescent="0.2">
      <c r="A85" s="12" t="s">
        <v>27</v>
      </c>
      <c r="B85" s="12">
        <v>8183</v>
      </c>
      <c r="C85" s="12">
        <v>62.5</v>
      </c>
      <c r="D85" s="12">
        <v>1</v>
      </c>
      <c r="E85" s="12">
        <v>1.0590105216028654</v>
      </c>
    </row>
    <row r="86" spans="1:5" x14ac:dyDescent="0.2">
      <c r="A86" s="12" t="s">
        <v>27</v>
      </c>
      <c r="B86" s="12">
        <v>3302</v>
      </c>
      <c r="C86" s="12">
        <v>62.5</v>
      </c>
      <c r="D86" s="12">
        <v>5</v>
      </c>
      <c r="E86" s="12">
        <v>1.0391672807663965</v>
      </c>
    </row>
    <row r="87" spans="1:5" x14ac:dyDescent="0.2">
      <c r="A87" s="12" t="s">
        <v>27</v>
      </c>
      <c r="B87" s="12">
        <v>5688</v>
      </c>
      <c r="C87" s="12">
        <v>62.5</v>
      </c>
      <c r="D87" s="12">
        <v>5</v>
      </c>
      <c r="E87" s="12"/>
    </row>
    <row r="88" spans="1:5" x14ac:dyDescent="0.2">
      <c r="A88" s="12" t="s">
        <v>27</v>
      </c>
      <c r="B88" s="12">
        <v>5889</v>
      </c>
      <c r="C88" s="12">
        <v>62.5</v>
      </c>
      <c r="D88" s="12">
        <v>5</v>
      </c>
      <c r="E88" s="12">
        <v>1.0285506934738202</v>
      </c>
    </row>
    <row r="89" spans="1:5" x14ac:dyDescent="0.2">
      <c r="A89" s="12" t="s">
        <v>27</v>
      </c>
      <c r="B89" s="12">
        <v>8183</v>
      </c>
      <c r="C89" s="12">
        <v>62.5</v>
      </c>
      <c r="D89" s="12">
        <v>5</v>
      </c>
      <c r="E89" s="12">
        <v>1.0204412092401396</v>
      </c>
    </row>
    <row r="90" spans="1:5" x14ac:dyDescent="0.2">
      <c r="A90" s="12" t="s">
        <v>27</v>
      </c>
      <c r="B90" s="12">
        <v>3302</v>
      </c>
      <c r="C90" s="12">
        <v>62.5</v>
      </c>
      <c r="D90" s="12">
        <v>10</v>
      </c>
      <c r="E90" s="12">
        <v>0.98154968373801288</v>
      </c>
    </row>
    <row r="91" spans="1:5" x14ac:dyDescent="0.2">
      <c r="A91" s="12" t="s">
        <v>27</v>
      </c>
      <c r="B91" s="12">
        <v>5688</v>
      </c>
      <c r="C91" s="12">
        <v>62.5</v>
      </c>
      <c r="D91" s="12">
        <v>10</v>
      </c>
      <c r="E91" s="12"/>
    </row>
    <row r="92" spans="1:5" x14ac:dyDescent="0.2">
      <c r="A92" s="12" t="s">
        <v>27</v>
      </c>
      <c r="B92" s="12">
        <v>5889</v>
      </c>
      <c r="C92" s="12">
        <v>62.5</v>
      </c>
      <c r="D92" s="12">
        <v>10</v>
      </c>
      <c r="E92" s="12">
        <v>1.0245434155719322</v>
      </c>
    </row>
    <row r="93" spans="1:5" x14ac:dyDescent="0.2">
      <c r="A93" s="12" t="s">
        <v>27</v>
      </c>
      <c r="B93" s="12">
        <v>8183</v>
      </c>
      <c r="C93" s="12">
        <v>62.5</v>
      </c>
      <c r="D93" s="12">
        <v>10</v>
      </c>
      <c r="E93" s="12">
        <v>1.0710907299325401</v>
      </c>
    </row>
    <row r="94" spans="1:5" x14ac:dyDescent="0.2">
      <c r="A94" s="12" t="s">
        <v>27</v>
      </c>
      <c r="B94" s="12">
        <v>3302</v>
      </c>
      <c r="C94" s="12">
        <v>62.5</v>
      </c>
      <c r="D94" s="12">
        <v>20</v>
      </c>
      <c r="E94" s="12">
        <v>1.1386075949367089</v>
      </c>
    </row>
    <row r="95" spans="1:5" x14ac:dyDescent="0.2">
      <c r="A95" s="12" t="s">
        <v>27</v>
      </c>
      <c r="B95" s="12">
        <v>5688</v>
      </c>
      <c r="C95" s="12">
        <v>62.5</v>
      </c>
      <c r="D95" s="12">
        <v>20</v>
      </c>
      <c r="E95" s="12"/>
    </row>
    <row r="96" spans="1:5" x14ac:dyDescent="0.2">
      <c r="A96" s="12" t="s">
        <v>27</v>
      </c>
      <c r="B96" s="12">
        <v>5889</v>
      </c>
      <c r="C96" s="12">
        <v>62.5</v>
      </c>
      <c r="D96" s="12">
        <v>20</v>
      </c>
      <c r="E96" s="12">
        <v>1.0331460674157302</v>
      </c>
    </row>
    <row r="97" spans="1:5" x14ac:dyDescent="0.2">
      <c r="A97" s="12" t="s">
        <v>27</v>
      </c>
      <c r="B97" s="12">
        <v>8183</v>
      </c>
      <c r="C97" s="12">
        <v>62.5</v>
      </c>
      <c r="D97" s="12">
        <v>20</v>
      </c>
      <c r="E97" s="12">
        <v>1.0344438711579569</v>
      </c>
    </row>
    <row r="98" spans="1:5" x14ac:dyDescent="0.2">
      <c r="A98" s="12" t="s">
        <v>27</v>
      </c>
      <c r="B98" s="12">
        <v>3302</v>
      </c>
      <c r="C98" s="12">
        <v>500</v>
      </c>
      <c r="D98" s="12">
        <v>1</v>
      </c>
      <c r="E98" s="12">
        <v>1.1836965460526316</v>
      </c>
    </row>
    <row r="99" spans="1:5" x14ac:dyDescent="0.2">
      <c r="A99" s="12" t="s">
        <v>27</v>
      </c>
      <c r="B99" s="12">
        <v>5688</v>
      </c>
      <c r="C99" s="12">
        <v>500</v>
      </c>
      <c r="D99" s="12">
        <v>1</v>
      </c>
      <c r="E99" s="12"/>
    </row>
    <row r="100" spans="1:5" x14ac:dyDescent="0.2">
      <c r="A100" s="12" t="s">
        <v>27</v>
      </c>
      <c r="B100" s="12">
        <v>5889</v>
      </c>
      <c r="C100" s="12">
        <v>500</v>
      </c>
      <c r="D100" s="12">
        <v>1</v>
      </c>
      <c r="E100" s="12">
        <v>1.0255382734497047</v>
      </c>
    </row>
    <row r="101" spans="1:5" x14ac:dyDescent="0.2">
      <c r="A101" s="12" t="s">
        <v>27</v>
      </c>
      <c r="B101" s="12">
        <v>8183</v>
      </c>
      <c r="C101" s="12">
        <v>500</v>
      </c>
      <c r="D101" s="12">
        <v>1</v>
      </c>
      <c r="E101" s="12">
        <v>1.0480349344978166</v>
      </c>
    </row>
    <row r="102" spans="1:5" x14ac:dyDescent="0.2">
      <c r="A102" s="12" t="s">
        <v>27</v>
      </c>
      <c r="B102" s="12">
        <v>3302</v>
      </c>
      <c r="C102" s="12">
        <v>500</v>
      </c>
      <c r="D102" s="12">
        <v>5</v>
      </c>
      <c r="E102" s="12">
        <v>1.0085751548744701</v>
      </c>
    </row>
    <row r="103" spans="1:5" x14ac:dyDescent="0.2">
      <c r="A103" s="12" t="s">
        <v>27</v>
      </c>
      <c r="B103" s="12">
        <v>5688</v>
      </c>
      <c r="C103" s="12">
        <v>500</v>
      </c>
      <c r="D103" s="12">
        <v>5</v>
      </c>
      <c r="E103" s="12"/>
    </row>
    <row r="104" spans="1:5" x14ac:dyDescent="0.2">
      <c r="A104" s="12" t="s">
        <v>27</v>
      </c>
      <c r="B104" s="12">
        <v>5889</v>
      </c>
      <c r="C104" s="12">
        <v>500</v>
      </c>
      <c r="D104" s="12">
        <v>5</v>
      </c>
      <c r="E104" s="12">
        <v>0.88171203584278068</v>
      </c>
    </row>
    <row r="105" spans="1:5" x14ac:dyDescent="0.2">
      <c r="A105" s="12" t="s">
        <v>27</v>
      </c>
      <c r="B105" s="12">
        <v>8183</v>
      </c>
      <c r="C105" s="12">
        <v>500</v>
      </c>
      <c r="D105" s="12">
        <v>5</v>
      </c>
      <c r="E105" s="12">
        <v>0.88252671553475237</v>
      </c>
    </row>
    <row r="106" spans="1:5" x14ac:dyDescent="0.2">
      <c r="A106" s="12" t="s">
        <v>27</v>
      </c>
      <c r="B106" s="12">
        <v>3302</v>
      </c>
      <c r="C106" s="12">
        <v>500</v>
      </c>
      <c r="D106" s="12">
        <v>10</v>
      </c>
      <c r="E106" s="12">
        <v>1.0913107511045657</v>
      </c>
    </row>
    <row r="107" spans="1:5" x14ac:dyDescent="0.2">
      <c r="A107" s="12" t="s">
        <v>27</v>
      </c>
      <c r="B107" s="12">
        <v>5688</v>
      </c>
      <c r="C107" s="12">
        <v>500</v>
      </c>
      <c r="D107" s="12">
        <v>10</v>
      </c>
      <c r="E107" s="12"/>
    </row>
    <row r="108" spans="1:5" x14ac:dyDescent="0.2">
      <c r="A108" s="12" t="s">
        <v>27</v>
      </c>
      <c r="B108" s="12">
        <v>5889</v>
      </c>
      <c r="C108" s="12">
        <v>500</v>
      </c>
      <c r="D108" s="12">
        <v>10</v>
      </c>
      <c r="E108" s="12">
        <v>0.89981723414336956</v>
      </c>
    </row>
    <row r="109" spans="1:5" x14ac:dyDescent="0.2">
      <c r="A109" s="12" t="s">
        <v>27</v>
      </c>
      <c r="B109" s="12">
        <v>8183</v>
      </c>
      <c r="C109" s="12">
        <v>500</v>
      </c>
      <c r="D109" s="12">
        <v>10</v>
      </c>
      <c r="E109" s="12">
        <v>0.89551766567059243</v>
      </c>
    </row>
    <row r="110" spans="1:5" x14ac:dyDescent="0.2">
      <c r="A110" s="12" t="s">
        <v>27</v>
      </c>
      <c r="B110" s="12">
        <v>3302</v>
      </c>
      <c r="C110" s="12">
        <v>500</v>
      </c>
      <c r="D110" s="12">
        <v>20</v>
      </c>
      <c r="E110" s="12">
        <v>1.0407742998352554</v>
      </c>
    </row>
    <row r="111" spans="1:5" x14ac:dyDescent="0.2">
      <c r="A111" s="12" t="s">
        <v>27</v>
      </c>
      <c r="B111" s="12">
        <v>5688</v>
      </c>
      <c r="C111" s="12">
        <v>500</v>
      </c>
      <c r="D111" s="12">
        <v>20</v>
      </c>
      <c r="E111" s="12"/>
    </row>
    <row r="112" spans="1:5" x14ac:dyDescent="0.2">
      <c r="A112" s="12" t="s">
        <v>27</v>
      </c>
      <c r="B112" s="12">
        <v>5889</v>
      </c>
      <c r="C112" s="12">
        <v>500</v>
      </c>
      <c r="D112" s="12">
        <v>20</v>
      </c>
      <c r="E112" s="12">
        <v>0.92543589743589738</v>
      </c>
    </row>
    <row r="113" spans="1:5" x14ac:dyDescent="0.2">
      <c r="A113" s="12" t="s">
        <v>27</v>
      </c>
      <c r="B113" s="12">
        <v>8183</v>
      </c>
      <c r="C113" s="12">
        <v>500</v>
      </c>
      <c r="D113" s="12">
        <v>20</v>
      </c>
      <c r="E113" s="12">
        <v>0.94152776539798566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51"/>
  <sheetViews>
    <sheetView tabSelected="1" workbookViewId="0">
      <selection activeCell="Q30" sqref="Q30"/>
    </sheetView>
  </sheetViews>
  <sheetFormatPr defaultRowHeight="14.25" x14ac:dyDescent="0.2"/>
  <sheetData>
    <row r="2" spans="2:19" ht="15" thickBo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19"/>
      <c r="O2" s="19"/>
      <c r="P2" s="19"/>
      <c r="Q2" s="19"/>
      <c r="R2" s="19"/>
      <c r="S2" s="19"/>
    </row>
    <row r="3" spans="2:19" ht="57" x14ac:dyDescent="0.2">
      <c r="B3" s="21" t="s">
        <v>21</v>
      </c>
      <c r="C3" s="22" t="s">
        <v>41</v>
      </c>
      <c r="D3" s="23" t="s">
        <v>23</v>
      </c>
      <c r="E3" s="23" t="s">
        <v>24</v>
      </c>
      <c r="F3" s="24" t="s">
        <v>42</v>
      </c>
      <c r="G3" s="40"/>
      <c r="H3" s="19"/>
      <c r="I3" s="21" t="s">
        <v>21</v>
      </c>
      <c r="J3" s="22" t="s">
        <v>41</v>
      </c>
      <c r="K3" s="23" t="s">
        <v>23</v>
      </c>
      <c r="L3" s="23" t="s">
        <v>24</v>
      </c>
      <c r="M3" s="24" t="s">
        <v>42</v>
      </c>
      <c r="N3" s="19"/>
      <c r="O3" s="19"/>
      <c r="P3" s="19"/>
      <c r="Q3" s="19"/>
      <c r="R3" s="19"/>
      <c r="S3" s="19"/>
    </row>
    <row r="4" spans="2:19" x14ac:dyDescent="0.2">
      <c r="B4" s="26"/>
      <c r="C4" s="27"/>
      <c r="D4" s="28"/>
      <c r="E4" s="28"/>
      <c r="F4" s="29"/>
      <c r="G4" s="41"/>
      <c r="H4" s="37"/>
      <c r="I4" s="37"/>
      <c r="J4" s="37"/>
      <c r="K4" s="37"/>
      <c r="L4" s="37"/>
      <c r="M4" s="37"/>
      <c r="N4" s="19"/>
      <c r="O4" s="19"/>
      <c r="P4" s="19"/>
      <c r="Q4" s="19"/>
      <c r="R4" s="19"/>
      <c r="S4" s="19"/>
    </row>
    <row r="5" spans="2:19" x14ac:dyDescent="0.2">
      <c r="B5" s="21"/>
      <c r="C5" s="22"/>
      <c r="D5" s="23"/>
      <c r="E5" s="23"/>
      <c r="F5" s="24"/>
      <c r="G5" s="42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2:19" x14ac:dyDescent="0.2">
      <c r="B6" s="21" t="s">
        <v>26</v>
      </c>
      <c r="C6" s="21">
        <v>3302</v>
      </c>
      <c r="D6" s="21">
        <v>0</v>
      </c>
      <c r="E6" s="21">
        <v>1</v>
      </c>
      <c r="F6" s="25">
        <v>0.93517287982880959</v>
      </c>
      <c r="G6" s="43"/>
      <c r="H6" s="19"/>
      <c r="I6" s="21" t="s">
        <v>27</v>
      </c>
      <c r="J6" s="21">
        <v>3302</v>
      </c>
      <c r="K6" s="21">
        <v>0</v>
      </c>
      <c r="L6" s="21">
        <v>1</v>
      </c>
      <c r="M6" s="25">
        <v>1.1533883558907763</v>
      </c>
      <c r="N6" s="19"/>
      <c r="O6" s="19"/>
      <c r="P6" s="19"/>
      <c r="Q6" s="19"/>
      <c r="R6" s="19"/>
      <c r="S6" s="19"/>
    </row>
    <row r="7" spans="2:19" x14ac:dyDescent="0.2">
      <c r="B7" s="21" t="s">
        <v>26</v>
      </c>
      <c r="C7" s="21">
        <v>5688</v>
      </c>
      <c r="D7" s="21">
        <v>0</v>
      </c>
      <c r="E7" s="21">
        <v>1</v>
      </c>
      <c r="F7" s="25"/>
      <c r="G7" s="43"/>
      <c r="H7" s="19"/>
      <c r="I7" s="21" t="s">
        <v>27</v>
      </c>
      <c r="J7" s="21">
        <v>5688</v>
      </c>
      <c r="K7" s="21">
        <v>0</v>
      </c>
      <c r="L7" s="21">
        <v>1</v>
      </c>
      <c r="M7" s="25"/>
      <c r="N7" s="19"/>
      <c r="O7" s="19"/>
      <c r="P7" s="19"/>
      <c r="Q7" s="19"/>
      <c r="R7" s="19"/>
      <c r="S7" s="19"/>
    </row>
    <row r="8" spans="2:19" x14ac:dyDescent="0.2">
      <c r="B8" s="21" t="s">
        <v>26</v>
      </c>
      <c r="C8" s="21">
        <v>5889</v>
      </c>
      <c r="D8" s="21">
        <v>0</v>
      </c>
      <c r="E8" s="21">
        <v>1</v>
      </c>
      <c r="F8" s="25">
        <v>0.87344939018033974</v>
      </c>
      <c r="G8" s="43"/>
      <c r="H8" s="19"/>
      <c r="I8" s="21" t="s">
        <v>27</v>
      </c>
      <c r="J8" s="21">
        <v>5889</v>
      </c>
      <c r="K8" s="21">
        <v>0</v>
      </c>
      <c r="L8" s="21">
        <v>1</v>
      </c>
      <c r="M8" s="25">
        <v>1.0046057026333368</v>
      </c>
      <c r="N8" s="19"/>
      <c r="O8" s="19"/>
      <c r="P8" s="19"/>
      <c r="Q8" s="19"/>
      <c r="R8" s="19"/>
      <c r="S8" s="19"/>
    </row>
    <row r="9" spans="2:19" x14ac:dyDescent="0.2">
      <c r="B9" s="21" t="s">
        <v>26</v>
      </c>
      <c r="C9" s="21">
        <v>8183</v>
      </c>
      <c r="D9" s="21">
        <v>0</v>
      </c>
      <c r="E9" s="21">
        <v>1</v>
      </c>
      <c r="F9" s="25">
        <v>0.87898518185900298</v>
      </c>
      <c r="G9" s="43"/>
      <c r="H9" s="19"/>
      <c r="I9" s="21" t="s">
        <v>27</v>
      </c>
      <c r="J9" s="21">
        <v>8183</v>
      </c>
      <c r="K9" s="21">
        <v>0</v>
      </c>
      <c r="L9" s="21">
        <v>1</v>
      </c>
      <c r="M9" s="25">
        <v>1.0576288285737041</v>
      </c>
      <c r="N9" s="19"/>
      <c r="O9" s="19"/>
      <c r="P9" s="19"/>
      <c r="Q9" s="19"/>
      <c r="R9" s="19"/>
      <c r="S9" s="19"/>
    </row>
    <row r="10" spans="2:19" x14ac:dyDescent="0.2">
      <c r="B10" s="21" t="s">
        <v>26</v>
      </c>
      <c r="C10" s="21">
        <v>3302</v>
      </c>
      <c r="D10" s="21">
        <v>0</v>
      </c>
      <c r="E10" s="21">
        <v>5</v>
      </c>
      <c r="F10" s="25">
        <v>0.86056117659330345</v>
      </c>
      <c r="G10" s="43"/>
      <c r="H10" s="19"/>
      <c r="I10" s="21" t="s">
        <v>27</v>
      </c>
      <c r="J10" s="21">
        <v>3302</v>
      </c>
      <c r="K10" s="21">
        <v>0</v>
      </c>
      <c r="L10" s="21">
        <v>5</v>
      </c>
      <c r="M10" s="25">
        <v>1.1502964832971292</v>
      </c>
      <c r="N10" s="19"/>
      <c r="O10" s="19"/>
      <c r="P10" s="19"/>
      <c r="Q10" s="19"/>
      <c r="R10" s="19"/>
      <c r="S10" s="19"/>
    </row>
    <row r="11" spans="2:19" x14ac:dyDescent="0.2">
      <c r="B11" s="21" t="s">
        <v>26</v>
      </c>
      <c r="C11" s="21">
        <v>5688</v>
      </c>
      <c r="D11" s="21">
        <v>0</v>
      </c>
      <c r="E11" s="21">
        <v>5</v>
      </c>
      <c r="F11" s="25"/>
      <c r="G11" s="43"/>
      <c r="H11" s="19"/>
      <c r="I11" s="21" t="s">
        <v>27</v>
      </c>
      <c r="J11" s="21">
        <v>5688</v>
      </c>
      <c r="K11" s="21">
        <v>0</v>
      </c>
      <c r="L11" s="21">
        <v>5</v>
      </c>
      <c r="M11" s="25"/>
      <c r="N11" s="19"/>
      <c r="O11" s="19"/>
      <c r="P11" s="19"/>
      <c r="Q11" s="19"/>
      <c r="R11" s="19"/>
      <c r="S11" s="19"/>
    </row>
    <row r="12" spans="2:19" x14ac:dyDescent="0.2">
      <c r="B12" s="21" t="s">
        <v>26</v>
      </c>
      <c r="C12" s="21">
        <v>5889</v>
      </c>
      <c r="D12" s="21">
        <v>0</v>
      </c>
      <c r="E12" s="21">
        <v>5</v>
      </c>
      <c r="F12" s="25">
        <v>0.8487076120464786</v>
      </c>
      <c r="G12" s="43"/>
      <c r="H12" s="19"/>
      <c r="I12" s="21" t="s">
        <v>27</v>
      </c>
      <c r="J12" s="21">
        <v>5889</v>
      </c>
      <c r="K12" s="21">
        <v>0</v>
      </c>
      <c r="L12" s="21">
        <v>5</v>
      </c>
      <c r="M12" s="25">
        <v>1.093877211929883</v>
      </c>
      <c r="N12" s="19"/>
      <c r="O12" s="19"/>
      <c r="P12" s="19"/>
      <c r="Q12" s="19"/>
      <c r="R12" s="19"/>
      <c r="S12" s="19"/>
    </row>
    <row r="13" spans="2:19" x14ac:dyDescent="0.2">
      <c r="B13" s="21" t="s">
        <v>26</v>
      </c>
      <c r="C13" s="21">
        <v>8183</v>
      </c>
      <c r="D13" s="21">
        <v>0</v>
      </c>
      <c r="E13" s="21">
        <v>5</v>
      </c>
      <c r="F13" s="25">
        <v>0.84888140747176366</v>
      </c>
      <c r="G13" s="43"/>
      <c r="H13" s="19"/>
      <c r="I13" s="21" t="s">
        <v>27</v>
      </c>
      <c r="J13" s="21">
        <v>8183</v>
      </c>
      <c r="K13" s="21">
        <v>0</v>
      </c>
      <c r="L13" s="21">
        <v>5</v>
      </c>
      <c r="M13" s="25">
        <v>1.1710268061194311</v>
      </c>
      <c r="N13" s="19"/>
      <c r="O13" s="19"/>
      <c r="P13" s="19"/>
      <c r="Q13" s="19"/>
      <c r="R13" s="19"/>
      <c r="S13" s="19"/>
    </row>
    <row r="14" spans="2:19" x14ac:dyDescent="0.2">
      <c r="B14" s="21" t="s">
        <v>26</v>
      </c>
      <c r="C14" s="21">
        <v>3302</v>
      </c>
      <c r="D14" s="21">
        <v>0</v>
      </c>
      <c r="E14" s="21">
        <v>10</v>
      </c>
      <c r="F14" s="25">
        <v>1.1283062324381594</v>
      </c>
      <c r="G14" s="43"/>
      <c r="H14" s="19"/>
      <c r="I14" s="21" t="s">
        <v>27</v>
      </c>
      <c r="J14" s="21">
        <v>3302</v>
      </c>
      <c r="K14" s="21">
        <v>0</v>
      </c>
      <c r="L14" s="21">
        <v>10</v>
      </c>
      <c r="M14" s="25">
        <v>1.1536483120354808</v>
      </c>
      <c r="N14" s="19"/>
      <c r="O14" s="19"/>
      <c r="P14" s="19"/>
      <c r="Q14" s="19"/>
      <c r="R14" s="19"/>
      <c r="S14" s="19"/>
    </row>
    <row r="15" spans="2:19" x14ac:dyDescent="0.2">
      <c r="B15" s="21" t="s">
        <v>26</v>
      </c>
      <c r="C15" s="21">
        <v>5688</v>
      </c>
      <c r="D15" s="21">
        <v>0</v>
      </c>
      <c r="E15" s="21">
        <v>10</v>
      </c>
      <c r="F15" s="25"/>
      <c r="G15" s="43"/>
      <c r="H15" s="19"/>
      <c r="I15" s="21" t="s">
        <v>27</v>
      </c>
      <c r="J15" s="21">
        <v>5688</v>
      </c>
      <c r="K15" s="21">
        <v>0</v>
      </c>
      <c r="L15" s="21">
        <v>10</v>
      </c>
      <c r="M15" s="25">
        <v>1.1769882583627072</v>
      </c>
      <c r="N15" s="19"/>
      <c r="O15" s="19"/>
      <c r="P15" s="19"/>
      <c r="Q15" s="19"/>
      <c r="R15" s="19"/>
      <c r="S15" s="19"/>
    </row>
    <row r="16" spans="2:19" x14ac:dyDescent="0.2">
      <c r="B16" s="21" t="s">
        <v>26</v>
      </c>
      <c r="C16" s="21">
        <v>5889</v>
      </c>
      <c r="D16" s="21">
        <v>0</v>
      </c>
      <c r="E16" s="21">
        <v>10</v>
      </c>
      <c r="F16" s="25">
        <v>1.0668472844168058</v>
      </c>
      <c r="G16" s="43"/>
      <c r="H16" s="19"/>
      <c r="I16" s="21" t="s">
        <v>27</v>
      </c>
      <c r="J16" s="21">
        <v>5889</v>
      </c>
      <c r="K16" s="21">
        <v>0</v>
      </c>
      <c r="L16" s="21">
        <v>10</v>
      </c>
      <c r="M16" s="25">
        <v>1.0379145212976628</v>
      </c>
      <c r="N16" s="19"/>
      <c r="O16" s="19"/>
      <c r="P16" s="19"/>
      <c r="Q16" s="19"/>
      <c r="R16" s="19"/>
      <c r="S16" s="46"/>
    </row>
    <row r="17" spans="2:13" x14ac:dyDescent="0.2">
      <c r="B17" s="21" t="s">
        <v>26</v>
      </c>
      <c r="C17" s="21">
        <v>8183</v>
      </c>
      <c r="D17" s="21">
        <v>0</v>
      </c>
      <c r="E17" s="21">
        <v>10</v>
      </c>
      <c r="F17" s="25">
        <v>1.0743514308638675</v>
      </c>
      <c r="G17" s="43"/>
      <c r="H17" s="19"/>
      <c r="I17" s="21" t="s">
        <v>27</v>
      </c>
      <c r="J17" s="21">
        <v>8183</v>
      </c>
      <c r="K17" s="21">
        <v>0</v>
      </c>
      <c r="L17" s="21">
        <v>10</v>
      </c>
      <c r="M17" s="25">
        <v>1.0781115581470122</v>
      </c>
    </row>
    <row r="18" spans="2:13" x14ac:dyDescent="0.2">
      <c r="B18" s="21" t="s">
        <v>26</v>
      </c>
      <c r="C18" s="21">
        <v>3302</v>
      </c>
      <c r="D18" s="21">
        <v>0</v>
      </c>
      <c r="E18" s="21">
        <v>20</v>
      </c>
      <c r="F18" s="25">
        <v>0.99800326160455055</v>
      </c>
      <c r="G18" s="43"/>
      <c r="H18" s="19"/>
      <c r="I18" s="21" t="s">
        <v>27</v>
      </c>
      <c r="J18" s="21">
        <v>3302</v>
      </c>
      <c r="K18" s="21">
        <v>0</v>
      </c>
      <c r="L18" s="21">
        <v>20</v>
      </c>
      <c r="M18" s="25">
        <v>1.2210342184398277</v>
      </c>
    </row>
    <row r="19" spans="2:13" x14ac:dyDescent="0.2">
      <c r="B19" s="21" t="s">
        <v>26</v>
      </c>
      <c r="C19" s="21">
        <v>5688</v>
      </c>
      <c r="D19" s="21">
        <v>0</v>
      </c>
      <c r="E19" s="21">
        <v>20</v>
      </c>
      <c r="F19" s="25"/>
      <c r="G19" s="43"/>
      <c r="H19" s="19"/>
      <c r="I19" s="21" t="s">
        <v>27</v>
      </c>
      <c r="J19" s="21">
        <v>5688</v>
      </c>
      <c r="K19" s="21">
        <v>0</v>
      </c>
      <c r="L19" s="21">
        <v>20</v>
      </c>
      <c r="M19" s="25">
        <v>0</v>
      </c>
    </row>
    <row r="20" spans="2:13" x14ac:dyDescent="0.2">
      <c r="B20" s="21" t="s">
        <v>26</v>
      </c>
      <c r="C20" s="21">
        <v>5889</v>
      </c>
      <c r="D20" s="21">
        <v>0</v>
      </c>
      <c r="E20" s="21">
        <v>20</v>
      </c>
      <c r="F20" s="25">
        <v>1.0138438127045259</v>
      </c>
      <c r="G20" s="43"/>
      <c r="H20" s="19"/>
      <c r="I20" s="21" t="s">
        <v>27</v>
      </c>
      <c r="J20" s="21">
        <v>5889</v>
      </c>
      <c r="K20" s="21">
        <v>0</v>
      </c>
      <c r="L20" s="21">
        <v>20</v>
      </c>
      <c r="M20" s="25">
        <v>1.0395011398038814</v>
      </c>
    </row>
    <row r="21" spans="2:13" x14ac:dyDescent="0.2">
      <c r="B21" s="34" t="s">
        <v>26</v>
      </c>
      <c r="C21" s="34">
        <v>8183</v>
      </c>
      <c r="D21" s="34">
        <v>0</v>
      </c>
      <c r="E21" s="34">
        <v>20</v>
      </c>
      <c r="F21" s="35">
        <v>1.0177868206878447</v>
      </c>
      <c r="G21" s="44"/>
      <c r="H21" s="36"/>
      <c r="I21" s="34" t="s">
        <v>27</v>
      </c>
      <c r="J21" s="34">
        <v>8183</v>
      </c>
      <c r="K21" s="34">
        <v>0</v>
      </c>
      <c r="L21" s="34">
        <v>20</v>
      </c>
      <c r="M21" s="35">
        <v>1.0540476752419166</v>
      </c>
    </row>
    <row r="22" spans="2:13" x14ac:dyDescent="0.2">
      <c r="B22" s="21" t="s">
        <v>26</v>
      </c>
      <c r="C22" s="21">
        <v>3302</v>
      </c>
      <c r="D22" s="21">
        <v>15.625</v>
      </c>
      <c r="E22" s="21">
        <v>1</v>
      </c>
      <c r="F22" s="25">
        <v>0.94074705343216869</v>
      </c>
      <c r="G22" s="43"/>
      <c r="H22" s="19"/>
      <c r="I22" s="89" t="s">
        <v>43</v>
      </c>
      <c r="J22" s="89"/>
      <c r="K22" s="89"/>
      <c r="L22" s="89"/>
      <c r="M22" s="89"/>
    </row>
    <row r="23" spans="2:13" x14ac:dyDescent="0.2">
      <c r="B23" s="21" t="s">
        <v>26</v>
      </c>
      <c r="C23" s="21">
        <v>5688</v>
      </c>
      <c r="D23" s="21">
        <v>15.625</v>
      </c>
      <c r="E23" s="21">
        <v>1</v>
      </c>
      <c r="F23" s="25">
        <v>0.97827874902465273</v>
      </c>
      <c r="G23" s="43"/>
      <c r="H23" s="19"/>
      <c r="I23" s="90"/>
      <c r="J23" s="90"/>
      <c r="K23" s="90"/>
      <c r="L23" s="90"/>
      <c r="M23" s="90"/>
    </row>
    <row r="24" spans="2:13" x14ac:dyDescent="0.2">
      <c r="B24" s="21" t="s">
        <v>26</v>
      </c>
      <c r="C24" s="21">
        <v>5889</v>
      </c>
      <c r="D24" s="21">
        <v>15.625</v>
      </c>
      <c r="E24" s="21">
        <v>1</v>
      </c>
      <c r="F24" s="25">
        <v>1.0091372571234354</v>
      </c>
      <c r="G24" s="43"/>
      <c r="H24" s="19"/>
      <c r="I24" s="90"/>
      <c r="J24" s="90"/>
      <c r="K24" s="90"/>
      <c r="L24" s="90"/>
      <c r="M24" s="90"/>
    </row>
    <row r="25" spans="2:13" x14ac:dyDescent="0.2">
      <c r="B25" s="21" t="s">
        <v>26</v>
      </c>
      <c r="C25" s="21">
        <v>8183</v>
      </c>
      <c r="D25" s="21">
        <v>15.625</v>
      </c>
      <c r="E25" s="21">
        <v>1</v>
      </c>
      <c r="F25" s="25">
        <v>1.0055291188972242</v>
      </c>
      <c r="G25" s="43"/>
      <c r="H25" s="19"/>
      <c r="I25" s="90"/>
      <c r="J25" s="90"/>
      <c r="K25" s="90"/>
      <c r="L25" s="90"/>
      <c r="M25" s="90"/>
    </row>
    <row r="26" spans="2:13" x14ac:dyDescent="0.2">
      <c r="B26" s="21" t="s">
        <v>26</v>
      </c>
      <c r="C26" s="21">
        <v>3302</v>
      </c>
      <c r="D26" s="21">
        <v>15.625</v>
      </c>
      <c r="E26" s="21">
        <v>5</v>
      </c>
      <c r="F26" s="25">
        <v>0.98417788313227594</v>
      </c>
      <c r="G26" s="43"/>
      <c r="H26" s="19"/>
      <c r="I26" s="90"/>
      <c r="J26" s="90"/>
      <c r="K26" s="90"/>
      <c r="L26" s="90"/>
      <c r="M26" s="90"/>
    </row>
    <row r="27" spans="2:13" x14ac:dyDescent="0.2">
      <c r="B27" s="21" t="s">
        <v>26</v>
      </c>
      <c r="C27" s="21">
        <v>5688</v>
      </c>
      <c r="D27" s="21">
        <v>15.625</v>
      </c>
      <c r="E27" s="21">
        <v>5</v>
      </c>
      <c r="F27" s="25">
        <v>1.0112679785386667</v>
      </c>
      <c r="G27" s="43"/>
      <c r="H27" s="19"/>
      <c r="I27" s="90"/>
      <c r="J27" s="90"/>
      <c r="K27" s="90"/>
      <c r="L27" s="90"/>
      <c r="M27" s="90"/>
    </row>
    <row r="28" spans="2:13" x14ac:dyDescent="0.2">
      <c r="B28" s="21" t="s">
        <v>26</v>
      </c>
      <c r="C28" s="21">
        <v>5889</v>
      </c>
      <c r="D28" s="21">
        <v>15.625</v>
      </c>
      <c r="E28" s="21">
        <v>5</v>
      </c>
      <c r="F28" s="25">
        <v>0.998917583387258</v>
      </c>
      <c r="G28" s="43"/>
      <c r="H28" s="19"/>
      <c r="I28" s="90"/>
      <c r="J28" s="90"/>
      <c r="K28" s="90"/>
      <c r="L28" s="90"/>
      <c r="M28" s="90"/>
    </row>
    <row r="29" spans="2:13" x14ac:dyDescent="0.2">
      <c r="B29" s="21" t="s">
        <v>26</v>
      </c>
      <c r="C29" s="21">
        <v>8183</v>
      </c>
      <c r="D29" s="21">
        <v>15.625</v>
      </c>
      <c r="E29" s="21">
        <v>5</v>
      </c>
      <c r="F29" s="25">
        <v>1.0023462797181</v>
      </c>
      <c r="G29" s="43"/>
      <c r="H29" s="19"/>
      <c r="I29" s="90"/>
      <c r="J29" s="90"/>
      <c r="K29" s="90"/>
      <c r="L29" s="90"/>
      <c r="M29" s="90"/>
    </row>
    <row r="30" spans="2:13" x14ac:dyDescent="0.2">
      <c r="B30" s="21" t="s">
        <v>26</v>
      </c>
      <c r="C30" s="21">
        <v>3302</v>
      </c>
      <c r="D30" s="21">
        <v>15.625</v>
      </c>
      <c r="E30" s="21">
        <v>10</v>
      </c>
      <c r="F30" s="25">
        <v>1.9410274850692602</v>
      </c>
      <c r="G30" s="43"/>
      <c r="H30" s="19"/>
      <c r="I30" s="90"/>
      <c r="J30" s="90"/>
      <c r="K30" s="90"/>
      <c r="L30" s="90"/>
      <c r="M30" s="90"/>
    </row>
    <row r="31" spans="2:13" x14ac:dyDescent="0.2">
      <c r="B31" s="21" t="s">
        <v>26</v>
      </c>
      <c r="C31" s="21">
        <v>5688</v>
      </c>
      <c r="D31" s="21">
        <v>15.625</v>
      </c>
      <c r="E31" s="21">
        <v>10</v>
      </c>
      <c r="F31" s="25">
        <v>2.0687783198459693</v>
      </c>
      <c r="G31" s="43"/>
      <c r="H31" s="19"/>
      <c r="I31" s="90"/>
      <c r="J31" s="90"/>
      <c r="K31" s="90"/>
      <c r="L31" s="90"/>
      <c r="M31" s="90"/>
    </row>
    <row r="32" spans="2:13" x14ac:dyDescent="0.2">
      <c r="B32" s="21" t="s">
        <v>26</v>
      </c>
      <c r="C32" s="21">
        <v>5889</v>
      </c>
      <c r="D32" s="21">
        <v>15.625</v>
      </c>
      <c r="E32" s="21">
        <v>10</v>
      </c>
      <c r="F32" s="25">
        <v>1.9167447434361038</v>
      </c>
      <c r="G32" s="43"/>
      <c r="H32" s="19"/>
      <c r="I32" s="90"/>
      <c r="J32" s="90"/>
      <c r="K32" s="90"/>
      <c r="L32" s="90"/>
      <c r="M32" s="90"/>
    </row>
    <row r="33" spans="2:13" x14ac:dyDescent="0.2">
      <c r="B33" s="21" t="s">
        <v>26</v>
      </c>
      <c r="C33" s="21">
        <v>8183</v>
      </c>
      <c r="D33" s="21">
        <v>15.625</v>
      </c>
      <c r="E33" s="21">
        <v>10</v>
      </c>
      <c r="F33" s="25">
        <v>1.9993058142291151</v>
      </c>
      <c r="G33" s="43"/>
      <c r="H33" s="19"/>
      <c r="I33" s="90"/>
      <c r="J33" s="90"/>
      <c r="K33" s="90"/>
      <c r="L33" s="90"/>
      <c r="M33" s="90"/>
    </row>
    <row r="34" spans="2:13" x14ac:dyDescent="0.2">
      <c r="B34" s="21" t="s">
        <v>26</v>
      </c>
      <c r="C34" s="21">
        <v>3302</v>
      </c>
      <c r="D34" s="21">
        <v>15.625</v>
      </c>
      <c r="E34" s="21">
        <v>20</v>
      </c>
      <c r="F34" s="25">
        <v>0.97570609800175556</v>
      </c>
      <c r="G34" s="43"/>
      <c r="H34" s="19"/>
      <c r="I34" s="90"/>
      <c r="J34" s="90"/>
      <c r="K34" s="90"/>
      <c r="L34" s="90"/>
      <c r="M34" s="90"/>
    </row>
    <row r="35" spans="2:13" x14ac:dyDescent="0.2">
      <c r="B35" s="21" t="s">
        <v>26</v>
      </c>
      <c r="C35" s="21">
        <v>5688</v>
      </c>
      <c r="D35" s="21">
        <v>15.625</v>
      </c>
      <c r="E35" s="21">
        <v>20</v>
      </c>
      <c r="F35" s="25">
        <v>0.95283122099422612</v>
      </c>
      <c r="G35" s="43"/>
      <c r="H35" s="19"/>
      <c r="I35" s="90"/>
      <c r="J35" s="90"/>
      <c r="K35" s="90"/>
      <c r="L35" s="90"/>
      <c r="M35" s="90"/>
    </row>
    <row r="36" spans="2:13" x14ac:dyDescent="0.2">
      <c r="B36" s="21" t="s">
        <v>26</v>
      </c>
      <c r="C36" s="21">
        <v>5889</v>
      </c>
      <c r="D36" s="21">
        <v>15.625</v>
      </c>
      <c r="E36" s="21">
        <v>20</v>
      </c>
      <c r="F36" s="25">
        <v>0.96598767243909589</v>
      </c>
      <c r="G36" s="43"/>
      <c r="H36" s="19"/>
      <c r="I36" s="90"/>
      <c r="J36" s="90"/>
      <c r="K36" s="90"/>
      <c r="L36" s="90"/>
      <c r="M36" s="90"/>
    </row>
    <row r="37" spans="2:13" x14ac:dyDescent="0.2">
      <c r="B37" s="34" t="s">
        <v>26</v>
      </c>
      <c r="C37" s="34">
        <v>8183</v>
      </c>
      <c r="D37" s="34">
        <v>15.625</v>
      </c>
      <c r="E37" s="34">
        <v>20</v>
      </c>
      <c r="F37" s="35">
        <v>0.94771464024068963</v>
      </c>
      <c r="G37" s="44"/>
      <c r="H37" s="36"/>
      <c r="I37" s="91"/>
      <c r="J37" s="91"/>
      <c r="K37" s="91"/>
      <c r="L37" s="91"/>
      <c r="M37" s="91"/>
    </row>
    <row r="38" spans="2:13" x14ac:dyDescent="0.2">
      <c r="B38" s="21" t="s">
        <v>26</v>
      </c>
      <c r="C38" s="21">
        <v>3302</v>
      </c>
      <c r="D38" s="21">
        <v>62.5</v>
      </c>
      <c r="E38" s="21">
        <v>1</v>
      </c>
      <c r="F38" s="25">
        <v>1.0879805352798053</v>
      </c>
      <c r="G38" s="43"/>
      <c r="H38" s="19"/>
      <c r="I38" s="21" t="s">
        <v>27</v>
      </c>
      <c r="J38" s="21">
        <v>3302</v>
      </c>
      <c r="K38" s="21">
        <v>62.5</v>
      </c>
      <c r="L38" s="21">
        <v>1</v>
      </c>
      <c r="M38" s="25">
        <v>1.1427104722792607</v>
      </c>
    </row>
    <row r="39" spans="2:13" x14ac:dyDescent="0.2">
      <c r="B39" s="21" t="s">
        <v>26</v>
      </c>
      <c r="C39" s="21">
        <v>5688</v>
      </c>
      <c r="D39" s="21">
        <v>62.5</v>
      </c>
      <c r="E39" s="21">
        <v>1</v>
      </c>
      <c r="F39" s="25">
        <v>0.9199217140502679</v>
      </c>
      <c r="G39" s="43"/>
      <c r="H39" s="19"/>
      <c r="I39" s="21" t="s">
        <v>27</v>
      </c>
      <c r="J39" s="21">
        <v>5688</v>
      </c>
      <c r="K39" s="21">
        <v>62.5</v>
      </c>
      <c r="L39" s="21">
        <v>1</v>
      </c>
      <c r="M39" s="25"/>
    </row>
    <row r="40" spans="2:13" x14ac:dyDescent="0.2">
      <c r="B40" s="21" t="s">
        <v>26</v>
      </c>
      <c r="C40" s="21">
        <v>5889</v>
      </c>
      <c r="D40" s="21">
        <v>62.5</v>
      </c>
      <c r="E40" s="21">
        <v>1</v>
      </c>
      <c r="F40" s="25">
        <v>1.037642803834893</v>
      </c>
      <c r="G40" s="43"/>
      <c r="H40" s="19"/>
      <c r="I40" s="21" t="s">
        <v>27</v>
      </c>
      <c r="J40" s="21">
        <v>5889</v>
      </c>
      <c r="K40" s="21">
        <v>62.5</v>
      </c>
      <c r="L40" s="21">
        <v>1</v>
      </c>
      <c r="M40" s="25">
        <v>1.0304473458904109</v>
      </c>
    </row>
    <row r="41" spans="2:13" x14ac:dyDescent="0.2">
      <c r="B41" s="21" t="s">
        <v>26</v>
      </c>
      <c r="C41" s="21">
        <v>8183</v>
      </c>
      <c r="D41" s="21">
        <v>62.5</v>
      </c>
      <c r="E41" s="21">
        <v>1</v>
      </c>
      <c r="F41" s="25">
        <v>1.0435113857614491</v>
      </c>
      <c r="G41" s="43"/>
      <c r="H41" s="19"/>
      <c r="I41" s="21" t="s">
        <v>27</v>
      </c>
      <c r="J41" s="21">
        <v>8183</v>
      </c>
      <c r="K41" s="21">
        <v>62.5</v>
      </c>
      <c r="L41" s="21">
        <v>1</v>
      </c>
      <c r="M41" s="25">
        <v>1.0590105216028654</v>
      </c>
    </row>
    <row r="42" spans="2:13" x14ac:dyDescent="0.2">
      <c r="B42" s="21" t="s">
        <v>26</v>
      </c>
      <c r="C42" s="21">
        <v>3302</v>
      </c>
      <c r="D42" s="21">
        <v>62.5</v>
      </c>
      <c r="E42" s="21">
        <v>5</v>
      </c>
      <c r="F42" s="25">
        <v>1.135411949137781</v>
      </c>
      <c r="G42" s="43"/>
      <c r="H42" s="19"/>
      <c r="I42" s="21" t="s">
        <v>27</v>
      </c>
      <c r="J42" s="21">
        <v>3302</v>
      </c>
      <c r="K42" s="21">
        <v>62.5</v>
      </c>
      <c r="L42" s="21">
        <v>5</v>
      </c>
      <c r="M42" s="25">
        <v>1.0391672807663965</v>
      </c>
    </row>
    <row r="43" spans="2:13" x14ac:dyDescent="0.2">
      <c r="B43" s="21" t="s">
        <v>26</v>
      </c>
      <c r="C43" s="21">
        <v>5688</v>
      </c>
      <c r="D43" s="21">
        <v>62.5</v>
      </c>
      <c r="E43" s="21">
        <v>5</v>
      </c>
      <c r="F43" s="25">
        <v>1.0648428625520636</v>
      </c>
      <c r="G43" s="43"/>
      <c r="H43" s="19"/>
      <c r="I43" s="21" t="s">
        <v>27</v>
      </c>
      <c r="J43" s="21">
        <v>5688</v>
      </c>
      <c r="K43" s="21">
        <v>62.5</v>
      </c>
      <c r="L43" s="21">
        <v>5</v>
      </c>
      <c r="M43" s="25"/>
    </row>
    <row r="44" spans="2:13" x14ac:dyDescent="0.2">
      <c r="B44" s="21" t="s">
        <v>26</v>
      </c>
      <c r="C44" s="21">
        <v>5889</v>
      </c>
      <c r="D44" s="21">
        <v>62.5</v>
      </c>
      <c r="E44" s="21">
        <v>5</v>
      </c>
      <c r="F44" s="25">
        <v>1.0627728304522439</v>
      </c>
      <c r="G44" s="43"/>
      <c r="H44" s="19"/>
      <c r="I44" s="21" t="s">
        <v>27</v>
      </c>
      <c r="J44" s="21">
        <v>5889</v>
      </c>
      <c r="K44" s="21">
        <v>62.5</v>
      </c>
      <c r="L44" s="21">
        <v>5</v>
      </c>
      <c r="M44" s="25">
        <v>1.0285506934738202</v>
      </c>
    </row>
    <row r="45" spans="2:13" x14ac:dyDescent="0.2">
      <c r="B45" s="21" t="s">
        <v>26</v>
      </c>
      <c r="C45" s="21">
        <v>8183</v>
      </c>
      <c r="D45" s="21">
        <v>62.5</v>
      </c>
      <c r="E45" s="21">
        <v>5</v>
      </c>
      <c r="F45" s="25">
        <v>1.0761067313523347</v>
      </c>
      <c r="G45" s="43"/>
      <c r="H45" s="19"/>
      <c r="I45" s="21" t="s">
        <v>27</v>
      </c>
      <c r="J45" s="21">
        <v>8183</v>
      </c>
      <c r="K45" s="21">
        <v>62.5</v>
      </c>
      <c r="L45" s="21">
        <v>5</v>
      </c>
      <c r="M45" s="25">
        <v>1.0204412092401396</v>
      </c>
    </row>
    <row r="46" spans="2:13" x14ac:dyDescent="0.2">
      <c r="B46" s="21" t="s">
        <v>26</v>
      </c>
      <c r="C46" s="21">
        <v>3302</v>
      </c>
      <c r="D46" s="21">
        <v>62.5</v>
      </c>
      <c r="E46" s="21">
        <v>10</v>
      </c>
      <c r="F46" s="25">
        <v>1.0140964267396133</v>
      </c>
      <c r="G46" s="43"/>
      <c r="H46" s="19"/>
      <c r="I46" s="21" t="s">
        <v>27</v>
      </c>
      <c r="J46" s="21">
        <v>3302</v>
      </c>
      <c r="K46" s="21">
        <v>62.5</v>
      </c>
      <c r="L46" s="21">
        <v>10</v>
      </c>
      <c r="M46" s="25">
        <v>0.98154968373801288</v>
      </c>
    </row>
    <row r="47" spans="2:13" x14ac:dyDescent="0.2">
      <c r="B47" s="21" t="s">
        <v>26</v>
      </c>
      <c r="C47" s="21">
        <v>5688</v>
      </c>
      <c r="D47" s="21">
        <v>62.5</v>
      </c>
      <c r="E47" s="21">
        <v>10</v>
      </c>
      <c r="F47" s="25">
        <v>0.96785800385728071</v>
      </c>
      <c r="G47" s="43"/>
      <c r="H47" s="19"/>
      <c r="I47" s="21" t="s">
        <v>27</v>
      </c>
      <c r="J47" s="21">
        <v>5688</v>
      </c>
      <c r="K47" s="21">
        <v>62.5</v>
      </c>
      <c r="L47" s="21">
        <v>10</v>
      </c>
      <c r="M47" s="25"/>
    </row>
    <row r="48" spans="2:13" x14ac:dyDescent="0.2">
      <c r="B48" s="21" t="s">
        <v>26</v>
      </c>
      <c r="C48" s="21">
        <v>5889</v>
      </c>
      <c r="D48" s="21">
        <v>62.5</v>
      </c>
      <c r="E48" s="21">
        <v>10</v>
      </c>
      <c r="F48" s="25">
        <v>1.0478826986230341</v>
      </c>
      <c r="G48" s="43"/>
      <c r="H48" s="19"/>
      <c r="I48" s="21" t="s">
        <v>27</v>
      </c>
      <c r="J48" s="21">
        <v>5889</v>
      </c>
      <c r="K48" s="21">
        <v>62.5</v>
      </c>
      <c r="L48" s="21">
        <v>10</v>
      </c>
      <c r="M48" s="25">
        <v>1.0245434155719322</v>
      </c>
    </row>
    <row r="49" spans="2:13" x14ac:dyDescent="0.2">
      <c r="B49" s="21" t="s">
        <v>26</v>
      </c>
      <c r="C49" s="21">
        <v>8183</v>
      </c>
      <c r="D49" s="21">
        <v>62.5</v>
      </c>
      <c r="E49" s="21">
        <v>10</v>
      </c>
      <c r="F49" s="25">
        <v>1.0379801577206815</v>
      </c>
      <c r="G49" s="43"/>
      <c r="H49" s="19"/>
      <c r="I49" s="21" t="s">
        <v>27</v>
      </c>
      <c r="J49" s="21">
        <v>8183</v>
      </c>
      <c r="K49" s="21">
        <v>62.5</v>
      </c>
      <c r="L49" s="21">
        <v>10</v>
      </c>
      <c r="M49" s="25">
        <v>1.0710907299325401</v>
      </c>
    </row>
    <row r="50" spans="2:13" x14ac:dyDescent="0.2">
      <c r="B50" s="21" t="s">
        <v>26</v>
      </c>
      <c r="C50" s="21">
        <v>3302</v>
      </c>
      <c r="D50" s="21">
        <v>62.5</v>
      </c>
      <c r="E50" s="21">
        <v>20</v>
      </c>
      <c r="F50" s="25">
        <v>1.1859279778393355</v>
      </c>
      <c r="G50" s="43"/>
      <c r="H50" s="19"/>
      <c r="I50" s="21" t="s">
        <v>27</v>
      </c>
      <c r="J50" s="21">
        <v>3302</v>
      </c>
      <c r="K50" s="21">
        <v>62.5</v>
      </c>
      <c r="L50" s="21">
        <v>20</v>
      </c>
      <c r="M50" s="25">
        <v>1.1386075949367089</v>
      </c>
    </row>
    <row r="51" spans="2:13" x14ac:dyDescent="0.2">
      <c r="B51" s="21" t="s">
        <v>26</v>
      </c>
      <c r="C51" s="21">
        <v>5688</v>
      </c>
      <c r="D51" s="21">
        <v>62.5</v>
      </c>
      <c r="E51" s="21">
        <v>20</v>
      </c>
      <c r="F51" s="25">
        <v>0.83831058020477811</v>
      </c>
      <c r="G51" s="43"/>
      <c r="H51" s="19"/>
      <c r="I51" s="21" t="s">
        <v>27</v>
      </c>
      <c r="J51" s="21">
        <v>5688</v>
      </c>
      <c r="K51" s="21">
        <v>62.5</v>
      </c>
      <c r="L51" s="21">
        <v>20</v>
      </c>
      <c r="M51" s="25"/>
    </row>
    <row r="52" spans="2:13" x14ac:dyDescent="0.2">
      <c r="B52" s="21" t="s">
        <v>26</v>
      </c>
      <c r="C52" s="21">
        <v>5889</v>
      </c>
      <c r="D52" s="21">
        <v>62.5</v>
      </c>
      <c r="E52" s="21">
        <v>20</v>
      </c>
      <c r="F52" s="25">
        <v>1.0544196505794847</v>
      </c>
      <c r="G52" s="43"/>
      <c r="H52" s="19"/>
      <c r="I52" s="21" t="s">
        <v>27</v>
      </c>
      <c r="J52" s="21">
        <v>5889</v>
      </c>
      <c r="K52" s="21">
        <v>62.5</v>
      </c>
      <c r="L52" s="21">
        <v>20</v>
      </c>
      <c r="M52" s="25">
        <v>1.0331460674157302</v>
      </c>
    </row>
    <row r="53" spans="2:13" x14ac:dyDescent="0.2">
      <c r="B53" s="34" t="s">
        <v>26</v>
      </c>
      <c r="C53" s="34">
        <v>8183</v>
      </c>
      <c r="D53" s="34">
        <v>62.5</v>
      </c>
      <c r="E53" s="34">
        <v>20</v>
      </c>
      <c r="F53" s="35">
        <v>1.0726187386452117</v>
      </c>
      <c r="G53" s="44"/>
      <c r="H53" s="36"/>
      <c r="I53" s="34" t="s">
        <v>27</v>
      </c>
      <c r="J53" s="34">
        <v>8183</v>
      </c>
      <c r="K53" s="34">
        <v>62.5</v>
      </c>
      <c r="L53" s="34">
        <v>20</v>
      </c>
      <c r="M53" s="35">
        <v>1.0344438711579569</v>
      </c>
    </row>
    <row r="54" spans="2:13" x14ac:dyDescent="0.2">
      <c r="B54" s="21" t="s">
        <v>26</v>
      </c>
      <c r="C54" s="21">
        <v>3302</v>
      </c>
      <c r="D54" s="21">
        <v>500</v>
      </c>
      <c r="E54" s="21">
        <v>1</v>
      </c>
      <c r="F54" s="25">
        <v>1.141211690683986</v>
      </c>
      <c r="G54" s="43"/>
      <c r="H54" s="19"/>
      <c r="I54" s="21" t="s">
        <v>27</v>
      </c>
      <c r="J54" s="21">
        <v>3302</v>
      </c>
      <c r="K54" s="21">
        <v>500</v>
      </c>
      <c r="L54" s="21">
        <v>1</v>
      </c>
      <c r="M54" s="25">
        <v>1.1836965460526316</v>
      </c>
    </row>
    <row r="55" spans="2:13" x14ac:dyDescent="0.2">
      <c r="B55" s="21" t="s">
        <v>26</v>
      </c>
      <c r="C55" s="21">
        <v>5688</v>
      </c>
      <c r="D55" s="21">
        <v>500</v>
      </c>
      <c r="E55" s="21">
        <v>1</v>
      </c>
      <c r="F55" s="25">
        <v>0.49977663519892107</v>
      </c>
      <c r="G55" s="43"/>
      <c r="H55" s="19"/>
      <c r="I55" s="21" t="s">
        <v>27</v>
      </c>
      <c r="J55" s="21">
        <v>5688</v>
      </c>
      <c r="K55" s="21">
        <v>500</v>
      </c>
      <c r="L55" s="21">
        <v>1</v>
      </c>
      <c r="M55" s="25"/>
    </row>
    <row r="56" spans="2:13" x14ac:dyDescent="0.2">
      <c r="B56" s="21" t="s">
        <v>26</v>
      </c>
      <c r="C56" s="21">
        <v>5889</v>
      </c>
      <c r="D56" s="21">
        <v>500</v>
      </c>
      <c r="E56" s="21">
        <v>1</v>
      </c>
      <c r="F56" s="25">
        <v>0.97213822894168467</v>
      </c>
      <c r="G56" s="43"/>
      <c r="H56" s="19"/>
      <c r="I56" s="21" t="s">
        <v>27</v>
      </c>
      <c r="J56" s="21">
        <v>5889</v>
      </c>
      <c r="K56" s="21">
        <v>500</v>
      </c>
      <c r="L56" s="21">
        <v>1</v>
      </c>
      <c r="M56" s="25">
        <v>1.0255382734497047</v>
      </c>
    </row>
    <row r="57" spans="2:13" x14ac:dyDescent="0.2">
      <c r="B57" s="21" t="s">
        <v>26</v>
      </c>
      <c r="C57" s="21">
        <v>8183</v>
      </c>
      <c r="D57" s="21">
        <v>500</v>
      </c>
      <c r="E57" s="21">
        <v>1</v>
      </c>
      <c r="F57" s="25">
        <v>0.95380876014834126</v>
      </c>
      <c r="G57" s="43"/>
      <c r="H57" s="19"/>
      <c r="I57" s="21" t="s">
        <v>27</v>
      </c>
      <c r="J57" s="21">
        <v>8183</v>
      </c>
      <c r="K57" s="21">
        <v>500</v>
      </c>
      <c r="L57" s="21">
        <v>1</v>
      </c>
      <c r="M57" s="25">
        <v>1.0480349344978166</v>
      </c>
    </row>
    <row r="58" spans="2:13" x14ac:dyDescent="0.2">
      <c r="B58" s="21" t="s">
        <v>26</v>
      </c>
      <c r="C58" s="21">
        <v>3302</v>
      </c>
      <c r="D58" s="21">
        <v>500</v>
      </c>
      <c r="E58" s="21">
        <v>5</v>
      </c>
      <c r="F58" s="25">
        <v>1.1193896760130784</v>
      </c>
      <c r="G58" s="43"/>
      <c r="H58" s="19"/>
      <c r="I58" s="21" t="s">
        <v>27</v>
      </c>
      <c r="J58" s="21">
        <v>3302</v>
      </c>
      <c r="K58" s="21">
        <v>500</v>
      </c>
      <c r="L58" s="21">
        <v>5</v>
      </c>
      <c r="M58" s="25">
        <v>1.0085751548744701</v>
      </c>
    </row>
    <row r="59" spans="2:13" x14ac:dyDescent="0.2">
      <c r="B59" s="21" t="s">
        <v>26</v>
      </c>
      <c r="C59" s="21">
        <v>5688</v>
      </c>
      <c r="D59" s="21">
        <v>500</v>
      </c>
      <c r="E59" s="21">
        <v>5</v>
      </c>
      <c r="F59" s="25">
        <v>0.68875873795579068</v>
      </c>
      <c r="G59" s="43"/>
      <c r="H59" s="19"/>
      <c r="I59" s="21" t="s">
        <v>27</v>
      </c>
      <c r="J59" s="21">
        <v>5688</v>
      </c>
      <c r="K59" s="21">
        <v>500</v>
      </c>
      <c r="L59" s="21">
        <v>5</v>
      </c>
      <c r="M59" s="25"/>
    </row>
    <row r="60" spans="2:13" x14ac:dyDescent="0.2">
      <c r="B60" s="21" t="s">
        <v>26</v>
      </c>
      <c r="C60" s="21">
        <v>5889</v>
      </c>
      <c r="D60" s="21">
        <v>500</v>
      </c>
      <c r="E60" s="21">
        <v>5</v>
      </c>
      <c r="F60" s="25">
        <v>1.0043609889713832</v>
      </c>
      <c r="G60" s="43"/>
      <c r="H60" s="19"/>
      <c r="I60" s="21" t="s">
        <v>27</v>
      </c>
      <c r="J60" s="21">
        <v>5889</v>
      </c>
      <c r="K60" s="21">
        <v>500</v>
      </c>
      <c r="L60" s="21">
        <v>5</v>
      </c>
      <c r="M60" s="25">
        <v>0.88171203584278068</v>
      </c>
    </row>
    <row r="61" spans="2:13" x14ac:dyDescent="0.2">
      <c r="B61" s="21" t="s">
        <v>26</v>
      </c>
      <c r="C61" s="21">
        <v>8183</v>
      </c>
      <c r="D61" s="21">
        <v>500</v>
      </c>
      <c r="E61" s="21">
        <v>5</v>
      </c>
      <c r="F61" s="25">
        <v>1.0059605008653161</v>
      </c>
      <c r="G61" s="43"/>
      <c r="H61" s="19"/>
      <c r="I61" s="21" t="s">
        <v>27</v>
      </c>
      <c r="J61" s="21">
        <v>8183</v>
      </c>
      <c r="K61" s="21">
        <v>500</v>
      </c>
      <c r="L61" s="21">
        <v>5</v>
      </c>
      <c r="M61" s="25">
        <v>0.88252671553475237</v>
      </c>
    </row>
    <row r="62" spans="2:13" x14ac:dyDescent="0.2">
      <c r="B62" s="21" t="s">
        <v>26</v>
      </c>
      <c r="C62" s="21">
        <v>3302</v>
      </c>
      <c r="D62" s="21">
        <v>500</v>
      </c>
      <c r="E62" s="21">
        <v>10</v>
      </c>
      <c r="F62" s="25">
        <v>1.0461325966850832</v>
      </c>
      <c r="G62" s="43"/>
      <c r="H62" s="19"/>
      <c r="I62" s="21" t="s">
        <v>27</v>
      </c>
      <c r="J62" s="21">
        <v>3302</v>
      </c>
      <c r="K62" s="21">
        <v>500</v>
      </c>
      <c r="L62" s="21">
        <v>10</v>
      </c>
      <c r="M62" s="25">
        <v>1.0913107511045657</v>
      </c>
    </row>
    <row r="63" spans="2:13" x14ac:dyDescent="0.2">
      <c r="B63" s="21" t="s">
        <v>26</v>
      </c>
      <c r="C63" s="21">
        <v>5688</v>
      </c>
      <c r="D63" s="21">
        <v>500</v>
      </c>
      <c r="E63" s="21">
        <v>10</v>
      </c>
      <c r="F63" s="25">
        <v>0.74569112627986356</v>
      </c>
      <c r="G63" s="43"/>
      <c r="H63" s="19"/>
      <c r="I63" s="21" t="s">
        <v>27</v>
      </c>
      <c r="J63" s="21">
        <v>5688</v>
      </c>
      <c r="K63" s="21">
        <v>500</v>
      </c>
      <c r="L63" s="21">
        <v>10</v>
      </c>
      <c r="M63" s="25"/>
    </row>
    <row r="64" spans="2:13" x14ac:dyDescent="0.2">
      <c r="B64" s="21" t="s">
        <v>26</v>
      </c>
      <c r="C64" s="21">
        <v>5889</v>
      </c>
      <c r="D64" s="21">
        <v>500</v>
      </c>
      <c r="E64" s="21">
        <v>10</v>
      </c>
      <c r="F64" s="25">
        <v>0.94968347522375041</v>
      </c>
      <c r="G64" s="43"/>
      <c r="H64" s="19"/>
      <c r="I64" s="21" t="s">
        <v>27</v>
      </c>
      <c r="J64" s="21">
        <v>5889</v>
      </c>
      <c r="K64" s="21">
        <v>500</v>
      </c>
      <c r="L64" s="21">
        <v>10</v>
      </c>
      <c r="M64" s="25">
        <v>0.89981723414336956</v>
      </c>
    </row>
    <row r="65" spans="2:13" x14ac:dyDescent="0.2">
      <c r="B65" s="21" t="s">
        <v>26</v>
      </c>
      <c r="C65" s="21">
        <v>8183</v>
      </c>
      <c r="D65" s="21">
        <v>500</v>
      </c>
      <c r="E65" s="21">
        <v>10</v>
      </c>
      <c r="F65" s="25">
        <v>0.95228043143297381</v>
      </c>
      <c r="G65" s="43"/>
      <c r="H65" s="19"/>
      <c r="I65" s="21" t="s">
        <v>27</v>
      </c>
      <c r="J65" s="21">
        <v>8183</v>
      </c>
      <c r="K65" s="21">
        <v>500</v>
      </c>
      <c r="L65" s="21">
        <v>10</v>
      </c>
      <c r="M65" s="25">
        <v>0.89551766567059243</v>
      </c>
    </row>
    <row r="66" spans="2:13" x14ac:dyDescent="0.2">
      <c r="B66" s="21" t="s">
        <v>26</v>
      </c>
      <c r="C66" s="21">
        <v>3302</v>
      </c>
      <c r="D66" s="21">
        <v>500</v>
      </c>
      <c r="E66" s="21">
        <v>20</v>
      </c>
      <c r="F66" s="25">
        <v>1.1249272833042467</v>
      </c>
      <c r="G66" s="43"/>
      <c r="H66" s="19"/>
      <c r="I66" s="21" t="s">
        <v>27</v>
      </c>
      <c r="J66" s="21">
        <v>3302</v>
      </c>
      <c r="K66" s="21">
        <v>500</v>
      </c>
      <c r="L66" s="21">
        <v>20</v>
      </c>
      <c r="M66" s="25">
        <v>1.0407742998352554</v>
      </c>
    </row>
    <row r="67" spans="2:13" x14ac:dyDescent="0.2">
      <c r="B67" s="21" t="s">
        <v>26</v>
      </c>
      <c r="C67" s="21">
        <v>5688</v>
      </c>
      <c r="D67" s="21">
        <v>500</v>
      </c>
      <c r="E67" s="21">
        <v>20</v>
      </c>
      <c r="F67" s="25">
        <v>0.80724181360201519</v>
      </c>
      <c r="G67" s="43"/>
      <c r="H67" s="19"/>
      <c r="I67" s="21" t="s">
        <v>27</v>
      </c>
      <c r="J67" s="21">
        <v>5688</v>
      </c>
      <c r="K67" s="21">
        <v>500</v>
      </c>
      <c r="L67" s="21">
        <v>20</v>
      </c>
      <c r="M67" s="25"/>
    </row>
    <row r="68" spans="2:13" x14ac:dyDescent="0.2">
      <c r="B68" s="21" t="s">
        <v>26</v>
      </c>
      <c r="C68" s="21">
        <v>5889</v>
      </c>
      <c r="D68" s="21">
        <v>500</v>
      </c>
      <c r="E68" s="21">
        <v>20</v>
      </c>
      <c r="F68" s="25">
        <v>1.020342455729548</v>
      </c>
      <c r="G68" s="43"/>
      <c r="H68" s="19"/>
      <c r="I68" s="21" t="s">
        <v>27</v>
      </c>
      <c r="J68" s="21">
        <v>5889</v>
      </c>
      <c r="K68" s="21">
        <v>500</v>
      </c>
      <c r="L68" s="21">
        <v>20</v>
      </c>
      <c r="M68" s="25">
        <v>0.92543589743589738</v>
      </c>
    </row>
    <row r="69" spans="2:13" ht="15" thickBot="1" x14ac:dyDescent="0.25">
      <c r="B69" s="32" t="s">
        <v>26</v>
      </c>
      <c r="C69" s="32">
        <v>8183</v>
      </c>
      <c r="D69" s="32">
        <v>500</v>
      </c>
      <c r="E69" s="32">
        <v>20</v>
      </c>
      <c r="F69" s="33">
        <v>0.99408346806790615</v>
      </c>
      <c r="G69" s="45"/>
      <c r="H69" s="30"/>
      <c r="I69" s="32" t="s">
        <v>27</v>
      </c>
      <c r="J69" s="32">
        <v>8183</v>
      </c>
      <c r="K69" s="32">
        <v>500</v>
      </c>
      <c r="L69" s="32">
        <v>20</v>
      </c>
      <c r="M69" s="33">
        <v>0.94152776539798566</v>
      </c>
    </row>
    <row r="70" spans="2:13" x14ac:dyDescent="0.2">
      <c r="B70" s="21"/>
      <c r="C70" s="21"/>
      <c r="D70" s="21"/>
      <c r="E70" s="21"/>
      <c r="F70" s="25"/>
      <c r="G70" s="25"/>
      <c r="H70" s="19"/>
      <c r="I70" s="19"/>
      <c r="J70" s="19"/>
      <c r="K70" s="19"/>
      <c r="L70" s="19"/>
      <c r="M70" s="19"/>
    </row>
    <row r="71" spans="2:13" x14ac:dyDescent="0.2">
      <c r="B71" s="21"/>
      <c r="C71" s="21"/>
      <c r="D71" s="21"/>
      <c r="E71" s="21"/>
      <c r="F71" s="25"/>
      <c r="G71" s="25"/>
      <c r="H71" s="19"/>
      <c r="I71" s="19"/>
      <c r="J71" s="19"/>
      <c r="K71" s="19"/>
      <c r="L71" s="19"/>
      <c r="M71" s="19"/>
    </row>
    <row r="72" spans="2:13" x14ac:dyDescent="0.2">
      <c r="B72" s="21"/>
      <c r="C72" s="21"/>
      <c r="D72" s="21"/>
      <c r="E72" s="21"/>
      <c r="F72" s="25"/>
      <c r="G72" s="25"/>
      <c r="H72" s="19"/>
      <c r="I72" s="19"/>
      <c r="J72" s="19"/>
      <c r="K72" s="19"/>
      <c r="L72" s="19"/>
      <c r="M72" s="19"/>
    </row>
    <row r="73" spans="2:13" x14ac:dyDescent="0.2">
      <c r="B73" s="21"/>
      <c r="C73" s="21"/>
      <c r="D73" s="21"/>
      <c r="E73" s="21"/>
      <c r="F73" s="25"/>
      <c r="G73" s="25"/>
      <c r="H73" s="19"/>
      <c r="I73" s="19"/>
      <c r="J73" s="19"/>
      <c r="K73" s="19"/>
      <c r="L73" s="19"/>
      <c r="M73" s="19"/>
    </row>
    <row r="74" spans="2:13" x14ac:dyDescent="0.2">
      <c r="B74" s="21"/>
      <c r="C74" s="21"/>
      <c r="D74" s="21"/>
      <c r="E74" s="21"/>
      <c r="F74" s="25"/>
      <c r="G74" s="25"/>
      <c r="H74" s="19"/>
      <c r="I74" s="19"/>
      <c r="J74" s="19"/>
      <c r="K74" s="19"/>
      <c r="L74" s="19"/>
      <c r="M74" s="19"/>
    </row>
    <row r="75" spans="2:13" x14ac:dyDescent="0.2">
      <c r="B75" s="21"/>
      <c r="C75" s="21"/>
      <c r="D75" s="21"/>
      <c r="E75" s="21"/>
      <c r="F75" s="25"/>
      <c r="G75" s="25"/>
      <c r="H75" s="19"/>
      <c r="I75" s="19"/>
      <c r="J75" s="19"/>
      <c r="K75" s="19"/>
      <c r="L75" s="19"/>
      <c r="M75" s="19"/>
    </row>
    <row r="76" spans="2:13" x14ac:dyDescent="0.2">
      <c r="B76" s="21"/>
      <c r="C76" s="21"/>
      <c r="D76" s="21"/>
      <c r="E76" s="21"/>
      <c r="F76" s="25"/>
      <c r="G76" s="25"/>
      <c r="H76" s="19"/>
      <c r="I76" s="19"/>
      <c r="J76" s="19"/>
      <c r="K76" s="19"/>
      <c r="L76" s="19"/>
      <c r="M76" s="19"/>
    </row>
    <row r="77" spans="2:13" x14ac:dyDescent="0.2">
      <c r="B77" s="21"/>
      <c r="C77" s="21"/>
      <c r="D77" s="21"/>
      <c r="E77" s="21"/>
      <c r="F77" s="25"/>
      <c r="G77" s="25"/>
      <c r="H77" s="19"/>
      <c r="I77" s="19"/>
      <c r="J77" s="19"/>
      <c r="K77" s="19"/>
      <c r="L77" s="19"/>
      <c r="M77" s="19"/>
    </row>
    <row r="78" spans="2:13" x14ac:dyDescent="0.2">
      <c r="B78" s="21"/>
      <c r="C78" s="21"/>
      <c r="D78" s="21"/>
      <c r="E78" s="21"/>
      <c r="F78" s="25"/>
      <c r="G78" s="25"/>
      <c r="H78" s="19"/>
      <c r="I78" s="19"/>
      <c r="J78" s="19"/>
      <c r="K78" s="19"/>
      <c r="L78" s="19"/>
      <c r="M78" s="19"/>
    </row>
    <row r="79" spans="2:13" x14ac:dyDescent="0.2">
      <c r="B79" s="21"/>
      <c r="C79" s="21"/>
      <c r="D79" s="21"/>
      <c r="E79" s="21"/>
      <c r="F79" s="25"/>
      <c r="G79" s="25"/>
      <c r="H79" s="19"/>
      <c r="I79" s="19"/>
      <c r="J79" s="19"/>
      <c r="K79" s="19"/>
      <c r="L79" s="19"/>
      <c r="M79" s="19"/>
    </row>
    <row r="80" spans="2:13" x14ac:dyDescent="0.2">
      <c r="B80" s="21"/>
      <c r="C80" s="21"/>
      <c r="D80" s="21"/>
      <c r="E80" s="21"/>
      <c r="F80" s="25"/>
      <c r="G80" s="25"/>
      <c r="H80" s="19"/>
      <c r="I80" s="19"/>
      <c r="J80" s="19"/>
      <c r="K80" s="19"/>
      <c r="L80" s="19"/>
      <c r="M80" s="19"/>
    </row>
    <row r="81" spans="2:7" x14ac:dyDescent="0.2">
      <c r="B81" s="21"/>
      <c r="C81" s="21"/>
      <c r="D81" s="21"/>
      <c r="E81" s="21"/>
      <c r="F81" s="25"/>
      <c r="G81" s="25"/>
    </row>
    <row r="82" spans="2:7" x14ac:dyDescent="0.2">
      <c r="B82" s="21"/>
      <c r="C82" s="21"/>
      <c r="D82" s="21"/>
      <c r="E82" s="21"/>
      <c r="F82" s="25"/>
      <c r="G82" s="25"/>
    </row>
    <row r="83" spans="2:7" x14ac:dyDescent="0.2">
      <c r="B83" s="21"/>
      <c r="C83" s="21"/>
      <c r="D83" s="21"/>
      <c r="E83" s="21"/>
      <c r="F83" s="25"/>
      <c r="G83" s="25"/>
    </row>
    <row r="84" spans="2:7" x14ac:dyDescent="0.2">
      <c r="B84" s="21"/>
      <c r="C84" s="21"/>
      <c r="D84" s="21"/>
      <c r="E84" s="21"/>
      <c r="F84" s="25"/>
      <c r="G84" s="25"/>
    </row>
    <row r="85" spans="2:7" x14ac:dyDescent="0.2">
      <c r="B85" s="34"/>
      <c r="C85" s="34"/>
      <c r="D85" s="34"/>
      <c r="E85" s="34"/>
      <c r="F85" s="35"/>
      <c r="G85" s="38"/>
    </row>
    <row r="86" spans="2:7" x14ac:dyDescent="0.2">
      <c r="B86" s="21"/>
      <c r="C86" s="21"/>
      <c r="D86" s="21"/>
      <c r="E86" s="21"/>
      <c r="F86" s="25"/>
      <c r="G86" s="25"/>
    </row>
    <row r="87" spans="2:7" x14ac:dyDescent="0.2">
      <c r="B87" s="21"/>
      <c r="C87" s="21"/>
      <c r="D87" s="21"/>
      <c r="E87" s="21"/>
      <c r="F87" s="25"/>
      <c r="G87" s="25"/>
    </row>
    <row r="88" spans="2:7" x14ac:dyDescent="0.2">
      <c r="B88" s="21"/>
      <c r="C88" s="21"/>
      <c r="D88" s="21"/>
      <c r="E88" s="21"/>
      <c r="F88" s="25"/>
      <c r="G88" s="25"/>
    </row>
    <row r="89" spans="2:7" x14ac:dyDescent="0.2">
      <c r="B89" s="21"/>
      <c r="C89" s="21"/>
      <c r="D89" s="21"/>
      <c r="E89" s="21"/>
      <c r="F89" s="25"/>
      <c r="G89" s="25"/>
    </row>
    <row r="90" spans="2:7" x14ac:dyDescent="0.2">
      <c r="B90" s="21"/>
      <c r="C90" s="21"/>
      <c r="D90" s="21"/>
      <c r="E90" s="21"/>
      <c r="F90" s="25"/>
      <c r="G90" s="25"/>
    </row>
    <row r="91" spans="2:7" x14ac:dyDescent="0.2">
      <c r="B91" s="21"/>
      <c r="C91" s="21"/>
      <c r="D91" s="21"/>
      <c r="E91" s="21"/>
      <c r="F91" s="25"/>
      <c r="G91" s="25"/>
    </row>
    <row r="92" spans="2:7" x14ac:dyDescent="0.2">
      <c r="B92" s="21"/>
      <c r="C92" s="21"/>
      <c r="D92" s="21"/>
      <c r="E92" s="21"/>
      <c r="F92" s="25"/>
      <c r="G92" s="25"/>
    </row>
    <row r="93" spans="2:7" x14ac:dyDescent="0.2">
      <c r="B93" s="21"/>
      <c r="C93" s="21"/>
      <c r="D93" s="21"/>
      <c r="E93" s="21"/>
      <c r="F93" s="25"/>
      <c r="G93" s="25"/>
    </row>
    <row r="94" spans="2:7" x14ac:dyDescent="0.2">
      <c r="B94" s="21"/>
      <c r="C94" s="21"/>
      <c r="D94" s="21"/>
      <c r="E94" s="21"/>
      <c r="F94" s="25"/>
      <c r="G94" s="25"/>
    </row>
    <row r="95" spans="2:7" x14ac:dyDescent="0.2">
      <c r="B95" s="21"/>
      <c r="C95" s="21"/>
      <c r="D95" s="21"/>
      <c r="E95" s="21"/>
      <c r="F95" s="25"/>
      <c r="G95" s="25"/>
    </row>
    <row r="96" spans="2:7" x14ac:dyDescent="0.2">
      <c r="B96" s="21"/>
      <c r="C96" s="21"/>
      <c r="D96" s="21"/>
      <c r="E96" s="21"/>
      <c r="F96" s="25"/>
      <c r="G96" s="25"/>
    </row>
    <row r="97" spans="2:7" x14ac:dyDescent="0.2">
      <c r="B97" s="21"/>
      <c r="C97" s="21"/>
      <c r="D97" s="21"/>
      <c r="E97" s="21"/>
      <c r="F97" s="25"/>
      <c r="G97" s="25"/>
    </row>
    <row r="98" spans="2:7" x14ac:dyDescent="0.2">
      <c r="B98" s="21"/>
      <c r="C98" s="21"/>
      <c r="D98" s="21"/>
      <c r="E98" s="21"/>
      <c r="F98" s="25"/>
      <c r="G98" s="25"/>
    </row>
    <row r="99" spans="2:7" x14ac:dyDescent="0.2">
      <c r="B99" s="21"/>
      <c r="C99" s="21"/>
      <c r="D99" s="21"/>
      <c r="E99" s="21"/>
      <c r="F99" s="25"/>
      <c r="G99" s="25"/>
    </row>
    <row r="100" spans="2:7" x14ac:dyDescent="0.2">
      <c r="B100" s="21"/>
      <c r="C100" s="21"/>
      <c r="D100" s="21"/>
      <c r="E100" s="21"/>
      <c r="F100" s="25"/>
      <c r="G100" s="25"/>
    </row>
    <row r="101" spans="2:7" x14ac:dyDescent="0.2">
      <c r="B101" s="34"/>
      <c r="C101" s="34"/>
      <c r="D101" s="34"/>
      <c r="E101" s="34"/>
      <c r="F101" s="35"/>
      <c r="G101" s="38"/>
    </row>
    <row r="102" spans="2:7" x14ac:dyDescent="0.2">
      <c r="B102" s="21"/>
      <c r="C102" s="21"/>
      <c r="D102" s="21"/>
      <c r="E102" s="21"/>
      <c r="F102" s="25"/>
      <c r="G102" s="25"/>
    </row>
    <row r="103" spans="2:7" x14ac:dyDescent="0.2">
      <c r="B103" s="21"/>
      <c r="C103" s="21"/>
      <c r="D103" s="21"/>
      <c r="E103" s="21"/>
      <c r="F103" s="25"/>
      <c r="G103" s="25"/>
    </row>
    <row r="104" spans="2:7" x14ac:dyDescent="0.2">
      <c r="B104" s="21"/>
      <c r="C104" s="21"/>
      <c r="D104" s="21"/>
      <c r="E104" s="21"/>
      <c r="F104" s="25"/>
      <c r="G104" s="25"/>
    </row>
    <row r="105" spans="2:7" x14ac:dyDescent="0.2">
      <c r="B105" s="21"/>
      <c r="C105" s="21"/>
      <c r="D105" s="21"/>
      <c r="E105" s="21"/>
      <c r="F105" s="25"/>
      <c r="G105" s="25"/>
    </row>
    <row r="106" spans="2:7" x14ac:dyDescent="0.2">
      <c r="B106" s="21"/>
      <c r="C106" s="21"/>
      <c r="D106" s="21"/>
      <c r="E106" s="21"/>
      <c r="F106" s="25"/>
      <c r="G106" s="25"/>
    </row>
    <row r="107" spans="2:7" x14ac:dyDescent="0.2">
      <c r="B107" s="21"/>
      <c r="C107" s="21"/>
      <c r="D107" s="21"/>
      <c r="E107" s="21"/>
      <c r="F107" s="25"/>
      <c r="G107" s="25"/>
    </row>
    <row r="108" spans="2:7" x14ac:dyDescent="0.2">
      <c r="B108" s="21"/>
      <c r="C108" s="21"/>
      <c r="D108" s="21"/>
      <c r="E108" s="21"/>
      <c r="F108" s="25"/>
      <c r="G108" s="25"/>
    </row>
    <row r="109" spans="2:7" x14ac:dyDescent="0.2">
      <c r="B109" s="21"/>
      <c r="C109" s="21"/>
      <c r="D109" s="21"/>
      <c r="E109" s="21"/>
      <c r="F109" s="25"/>
      <c r="G109" s="25"/>
    </row>
    <row r="110" spans="2:7" x14ac:dyDescent="0.2">
      <c r="B110" s="21"/>
      <c r="C110" s="21"/>
      <c r="D110" s="21"/>
      <c r="E110" s="21"/>
      <c r="F110" s="25"/>
      <c r="G110" s="25"/>
    </row>
    <row r="111" spans="2:7" x14ac:dyDescent="0.2">
      <c r="B111" s="21"/>
      <c r="C111" s="21"/>
      <c r="D111" s="21"/>
      <c r="E111" s="21"/>
      <c r="F111" s="25"/>
      <c r="G111" s="25"/>
    </row>
    <row r="112" spans="2:7" x14ac:dyDescent="0.2">
      <c r="B112" s="21"/>
      <c r="C112" s="21"/>
      <c r="D112" s="21"/>
      <c r="E112" s="21"/>
      <c r="F112" s="25"/>
      <c r="G112" s="25"/>
    </row>
    <row r="113" spans="2:7" x14ac:dyDescent="0.2">
      <c r="B113" s="21"/>
      <c r="C113" s="21"/>
      <c r="D113" s="21"/>
      <c r="E113" s="21"/>
      <c r="F113" s="25"/>
      <c r="G113" s="25"/>
    </row>
    <row r="114" spans="2:7" x14ac:dyDescent="0.2">
      <c r="B114" s="21"/>
      <c r="C114" s="21"/>
      <c r="D114" s="21"/>
      <c r="E114" s="21"/>
      <c r="F114" s="25"/>
      <c r="G114" s="25"/>
    </row>
    <row r="115" spans="2:7" x14ac:dyDescent="0.2">
      <c r="B115" s="21"/>
      <c r="C115" s="21"/>
      <c r="D115" s="21"/>
      <c r="E115" s="21"/>
      <c r="F115" s="25"/>
      <c r="G115" s="25"/>
    </row>
    <row r="116" spans="2:7" x14ac:dyDescent="0.2">
      <c r="B116" s="21"/>
      <c r="C116" s="21"/>
      <c r="D116" s="21"/>
      <c r="E116" s="21"/>
      <c r="F116" s="25"/>
      <c r="G116" s="25"/>
    </row>
    <row r="117" spans="2:7" x14ac:dyDescent="0.2">
      <c r="B117" s="21"/>
      <c r="C117" s="21"/>
      <c r="D117" s="21"/>
      <c r="E117" s="21"/>
      <c r="F117" s="25"/>
      <c r="G117" s="25"/>
    </row>
    <row r="118" spans="2:7" ht="15" thickBot="1" x14ac:dyDescent="0.25">
      <c r="B118" s="31"/>
      <c r="C118" s="31"/>
      <c r="D118" s="31"/>
      <c r="E118" s="31"/>
      <c r="F118" s="31"/>
      <c r="G118" s="39"/>
    </row>
    <row r="119" spans="2:7" x14ac:dyDescent="0.2">
      <c r="B119" s="20"/>
      <c r="C119" s="20"/>
      <c r="D119" s="20"/>
      <c r="E119" s="20"/>
      <c r="F119" s="20"/>
      <c r="G119" s="20"/>
    </row>
    <row r="120" spans="2:7" x14ac:dyDescent="0.2">
      <c r="B120" s="20"/>
      <c r="C120" s="20"/>
      <c r="D120" s="20"/>
      <c r="E120" s="20"/>
      <c r="F120" s="20"/>
      <c r="G120" s="20"/>
    </row>
    <row r="121" spans="2:7" x14ac:dyDescent="0.2">
      <c r="B121" s="20"/>
      <c r="C121" s="20"/>
      <c r="D121" s="20"/>
      <c r="E121" s="20"/>
      <c r="F121" s="20"/>
      <c r="G121" s="20"/>
    </row>
    <row r="122" spans="2:7" x14ac:dyDescent="0.2">
      <c r="B122" s="20"/>
      <c r="C122" s="20"/>
      <c r="D122" s="20"/>
      <c r="E122" s="20"/>
      <c r="F122" s="20"/>
      <c r="G122" s="20"/>
    </row>
    <row r="123" spans="2:7" x14ac:dyDescent="0.2">
      <c r="B123" s="20"/>
      <c r="C123" s="20"/>
      <c r="D123" s="20"/>
      <c r="E123" s="20"/>
      <c r="F123" s="20"/>
      <c r="G123" s="20"/>
    </row>
    <row r="124" spans="2:7" x14ac:dyDescent="0.2">
      <c r="B124" s="20"/>
      <c r="C124" s="20"/>
      <c r="D124" s="20"/>
      <c r="E124" s="20"/>
      <c r="F124" s="20"/>
      <c r="G124" s="20"/>
    </row>
    <row r="125" spans="2:7" x14ac:dyDescent="0.2">
      <c r="B125" s="20"/>
      <c r="C125" s="20"/>
      <c r="D125" s="20"/>
      <c r="E125" s="20"/>
      <c r="F125" s="20"/>
      <c r="G125" s="20"/>
    </row>
    <row r="126" spans="2:7" x14ac:dyDescent="0.2">
      <c r="B126" s="20"/>
      <c r="C126" s="20"/>
      <c r="D126" s="20"/>
      <c r="E126" s="20"/>
      <c r="F126" s="20"/>
      <c r="G126" s="20"/>
    </row>
    <row r="127" spans="2:7" x14ac:dyDescent="0.2">
      <c r="B127" s="20"/>
      <c r="C127" s="20"/>
      <c r="D127" s="20"/>
      <c r="E127" s="20"/>
      <c r="F127" s="20"/>
      <c r="G127" s="20"/>
    </row>
    <row r="128" spans="2:7" x14ac:dyDescent="0.2">
      <c r="B128" s="20"/>
      <c r="C128" s="20"/>
      <c r="D128" s="20"/>
      <c r="E128" s="20"/>
      <c r="F128" s="20"/>
      <c r="G128" s="20"/>
    </row>
    <row r="129" spans="2:7" x14ac:dyDescent="0.2">
      <c r="B129" s="20"/>
      <c r="C129" s="20"/>
      <c r="D129" s="20"/>
      <c r="E129" s="20"/>
      <c r="F129" s="20"/>
      <c r="G129" s="20"/>
    </row>
    <row r="130" spans="2:7" x14ac:dyDescent="0.2">
      <c r="B130" s="20"/>
      <c r="C130" s="20"/>
      <c r="D130" s="20"/>
      <c r="E130" s="20"/>
      <c r="F130" s="20"/>
      <c r="G130" s="20"/>
    </row>
    <row r="131" spans="2:7" x14ac:dyDescent="0.2">
      <c r="B131" s="20"/>
      <c r="C131" s="20"/>
      <c r="D131" s="20"/>
      <c r="E131" s="20"/>
      <c r="F131" s="20"/>
      <c r="G131" s="20"/>
    </row>
    <row r="132" spans="2:7" x14ac:dyDescent="0.2">
      <c r="B132" s="20"/>
      <c r="C132" s="20"/>
      <c r="D132" s="20"/>
      <c r="E132" s="20"/>
      <c r="F132" s="20"/>
      <c r="G132" s="20"/>
    </row>
    <row r="133" spans="2:7" x14ac:dyDescent="0.2">
      <c r="B133" s="20"/>
      <c r="C133" s="20"/>
      <c r="D133" s="20"/>
      <c r="E133" s="20"/>
      <c r="F133" s="20"/>
      <c r="G133" s="20"/>
    </row>
    <row r="134" spans="2:7" x14ac:dyDescent="0.2">
      <c r="B134" s="20"/>
      <c r="C134" s="20"/>
      <c r="D134" s="20"/>
      <c r="E134" s="20"/>
      <c r="F134" s="20"/>
      <c r="G134" s="20"/>
    </row>
    <row r="135" spans="2:7" x14ac:dyDescent="0.2">
      <c r="B135" s="20"/>
      <c r="C135" s="20"/>
      <c r="D135" s="20"/>
      <c r="E135" s="20"/>
      <c r="F135" s="20"/>
      <c r="G135" s="20"/>
    </row>
    <row r="136" spans="2:7" x14ac:dyDescent="0.2">
      <c r="B136" s="20"/>
      <c r="C136" s="20"/>
      <c r="D136" s="20"/>
      <c r="E136" s="20"/>
      <c r="F136" s="20"/>
      <c r="G136" s="20"/>
    </row>
    <row r="137" spans="2:7" x14ac:dyDescent="0.2">
      <c r="B137" s="20"/>
      <c r="C137" s="20"/>
      <c r="D137" s="20"/>
      <c r="E137" s="20"/>
      <c r="F137" s="20"/>
      <c r="G137" s="20"/>
    </row>
    <row r="138" spans="2:7" x14ac:dyDescent="0.2">
      <c r="B138" s="20"/>
      <c r="C138" s="20"/>
      <c r="D138" s="20"/>
      <c r="E138" s="20"/>
      <c r="F138" s="20"/>
      <c r="G138" s="20"/>
    </row>
    <row r="139" spans="2:7" x14ac:dyDescent="0.2">
      <c r="B139" s="20"/>
      <c r="C139" s="20"/>
      <c r="D139" s="20"/>
      <c r="E139" s="20"/>
      <c r="F139" s="20"/>
      <c r="G139" s="20"/>
    </row>
    <row r="140" spans="2:7" x14ac:dyDescent="0.2">
      <c r="B140" s="20"/>
      <c r="C140" s="20"/>
      <c r="D140" s="20"/>
      <c r="E140" s="20"/>
      <c r="F140" s="20"/>
      <c r="G140" s="20"/>
    </row>
    <row r="141" spans="2:7" x14ac:dyDescent="0.2">
      <c r="B141" s="20"/>
      <c r="C141" s="20"/>
      <c r="D141" s="20"/>
      <c r="E141" s="20"/>
      <c r="F141" s="20"/>
      <c r="G141" s="20"/>
    </row>
    <row r="142" spans="2:7" x14ac:dyDescent="0.2">
      <c r="B142" s="20"/>
      <c r="C142" s="20"/>
      <c r="D142" s="20"/>
      <c r="E142" s="20"/>
      <c r="F142" s="20"/>
      <c r="G142" s="20"/>
    </row>
    <row r="143" spans="2:7" x14ac:dyDescent="0.2">
      <c r="B143" s="20"/>
      <c r="C143" s="20"/>
      <c r="D143" s="20"/>
      <c r="E143" s="20"/>
      <c r="F143" s="20"/>
      <c r="G143" s="20"/>
    </row>
    <row r="144" spans="2:7" x14ac:dyDescent="0.2">
      <c r="B144" s="20"/>
      <c r="C144" s="20"/>
      <c r="D144" s="20"/>
      <c r="E144" s="20"/>
      <c r="F144" s="20"/>
      <c r="G144" s="20"/>
    </row>
    <row r="145" spans="2:7" x14ac:dyDescent="0.2">
      <c r="B145" s="20"/>
      <c r="C145" s="20"/>
      <c r="D145" s="20"/>
      <c r="E145" s="20"/>
      <c r="F145" s="20"/>
      <c r="G145" s="20"/>
    </row>
    <row r="146" spans="2:7" x14ac:dyDescent="0.2">
      <c r="B146" s="20"/>
      <c r="C146" s="20"/>
      <c r="D146" s="20"/>
      <c r="E146" s="20"/>
      <c r="F146" s="20"/>
      <c r="G146" s="20"/>
    </row>
    <row r="147" spans="2:7" x14ac:dyDescent="0.2">
      <c r="B147" s="20"/>
      <c r="C147" s="20"/>
      <c r="D147" s="20"/>
      <c r="E147" s="20"/>
      <c r="F147" s="20"/>
      <c r="G147" s="20"/>
    </row>
    <row r="148" spans="2:7" x14ac:dyDescent="0.2">
      <c r="B148" s="20"/>
      <c r="C148" s="20"/>
      <c r="D148" s="20"/>
      <c r="E148" s="20"/>
      <c r="F148" s="20"/>
      <c r="G148" s="20"/>
    </row>
    <row r="149" spans="2:7" x14ac:dyDescent="0.2">
      <c r="B149" s="20"/>
      <c r="C149" s="20"/>
      <c r="D149" s="20"/>
      <c r="E149" s="20"/>
      <c r="F149" s="20"/>
      <c r="G149" s="20"/>
    </row>
    <row r="150" spans="2:7" x14ac:dyDescent="0.2">
      <c r="B150" s="20"/>
      <c r="C150" s="20"/>
      <c r="D150" s="20"/>
      <c r="E150" s="20"/>
      <c r="F150" s="20"/>
      <c r="G150" s="20"/>
    </row>
    <row r="151" spans="2:7" x14ac:dyDescent="0.2">
      <c r="B151" s="20"/>
      <c r="C151" s="20"/>
      <c r="D151" s="20"/>
      <c r="E151" s="20"/>
      <c r="F151" s="20"/>
      <c r="G151" s="20"/>
    </row>
    <row r="152" spans="2:7" x14ac:dyDescent="0.2">
      <c r="B152" s="20"/>
      <c r="C152" s="20"/>
      <c r="D152" s="20"/>
      <c r="E152" s="20"/>
      <c r="F152" s="20"/>
      <c r="G152" s="20"/>
    </row>
    <row r="153" spans="2:7" x14ac:dyDescent="0.2">
      <c r="B153" s="20"/>
      <c r="C153" s="20"/>
      <c r="D153" s="20"/>
      <c r="E153" s="20"/>
      <c r="F153" s="20"/>
      <c r="G153" s="20"/>
    </row>
    <row r="154" spans="2:7" x14ac:dyDescent="0.2">
      <c r="B154" s="20"/>
      <c r="C154" s="20"/>
      <c r="D154" s="20"/>
      <c r="E154" s="20"/>
      <c r="F154" s="20"/>
      <c r="G154" s="20"/>
    </row>
    <row r="155" spans="2:7" x14ac:dyDescent="0.2">
      <c r="B155" s="20"/>
      <c r="C155" s="20"/>
      <c r="D155" s="20"/>
      <c r="E155" s="20"/>
      <c r="F155" s="20"/>
      <c r="G155" s="20"/>
    </row>
    <row r="156" spans="2:7" x14ac:dyDescent="0.2">
      <c r="B156" s="20"/>
      <c r="C156" s="20"/>
      <c r="D156" s="20"/>
      <c r="E156" s="20"/>
      <c r="F156" s="20"/>
      <c r="G156" s="20"/>
    </row>
    <row r="157" spans="2:7" x14ac:dyDescent="0.2">
      <c r="B157" s="20"/>
      <c r="C157" s="20"/>
      <c r="D157" s="20"/>
      <c r="E157" s="20"/>
      <c r="F157" s="20"/>
      <c r="G157" s="20"/>
    </row>
    <row r="158" spans="2:7" x14ac:dyDescent="0.2">
      <c r="B158" s="20"/>
      <c r="C158" s="20"/>
      <c r="D158" s="20"/>
      <c r="E158" s="20"/>
      <c r="F158" s="20"/>
      <c r="G158" s="20"/>
    </row>
    <row r="159" spans="2:7" x14ac:dyDescent="0.2">
      <c r="B159" s="20"/>
      <c r="C159" s="20"/>
      <c r="D159" s="20"/>
      <c r="E159" s="20"/>
      <c r="F159" s="20"/>
      <c r="G159" s="20"/>
    </row>
    <row r="160" spans="2:7" x14ac:dyDescent="0.2">
      <c r="B160" s="20"/>
      <c r="C160" s="20"/>
      <c r="D160" s="20"/>
      <c r="E160" s="20"/>
      <c r="F160" s="20"/>
      <c r="G160" s="20"/>
    </row>
    <row r="161" spans="2:7" x14ac:dyDescent="0.2">
      <c r="B161" s="20"/>
      <c r="C161" s="20"/>
      <c r="D161" s="20"/>
      <c r="E161" s="20"/>
      <c r="F161" s="20"/>
      <c r="G161" s="20"/>
    </row>
    <row r="162" spans="2:7" x14ac:dyDescent="0.2">
      <c r="B162" s="20"/>
      <c r="C162" s="20"/>
      <c r="D162" s="20"/>
      <c r="E162" s="20"/>
      <c r="F162" s="20"/>
      <c r="G162" s="20"/>
    </row>
    <row r="163" spans="2:7" x14ac:dyDescent="0.2">
      <c r="B163" s="20"/>
      <c r="C163" s="20"/>
      <c r="D163" s="20"/>
      <c r="E163" s="20"/>
      <c r="F163" s="20"/>
      <c r="G163" s="20"/>
    </row>
    <row r="164" spans="2:7" x14ac:dyDescent="0.2">
      <c r="B164" s="20"/>
      <c r="C164" s="20"/>
      <c r="D164" s="20"/>
      <c r="E164" s="20"/>
      <c r="F164" s="20"/>
      <c r="G164" s="20"/>
    </row>
    <row r="165" spans="2:7" x14ac:dyDescent="0.2">
      <c r="B165" s="20"/>
      <c r="C165" s="20"/>
      <c r="D165" s="20"/>
      <c r="E165" s="20"/>
      <c r="F165" s="20"/>
      <c r="G165" s="20"/>
    </row>
    <row r="166" spans="2:7" x14ac:dyDescent="0.2">
      <c r="B166" s="20"/>
      <c r="C166" s="20"/>
      <c r="D166" s="20"/>
      <c r="E166" s="20"/>
      <c r="F166" s="20"/>
      <c r="G166" s="20"/>
    </row>
    <row r="167" spans="2:7" x14ac:dyDescent="0.2">
      <c r="B167" s="20"/>
      <c r="C167" s="20"/>
      <c r="D167" s="20"/>
      <c r="E167" s="20"/>
      <c r="F167" s="20"/>
      <c r="G167" s="20"/>
    </row>
    <row r="168" spans="2:7" x14ac:dyDescent="0.2">
      <c r="B168" s="20"/>
      <c r="C168" s="20"/>
      <c r="D168" s="20"/>
      <c r="E168" s="20"/>
      <c r="F168" s="20"/>
      <c r="G168" s="20"/>
    </row>
    <row r="169" spans="2:7" x14ac:dyDescent="0.2">
      <c r="B169" s="20"/>
      <c r="C169" s="20"/>
      <c r="D169" s="20"/>
      <c r="E169" s="20"/>
      <c r="F169" s="20"/>
      <c r="G169" s="20"/>
    </row>
    <row r="170" spans="2:7" x14ac:dyDescent="0.2">
      <c r="B170" s="20"/>
      <c r="C170" s="20"/>
      <c r="D170" s="20"/>
      <c r="E170" s="20"/>
      <c r="F170" s="20"/>
      <c r="G170" s="20"/>
    </row>
    <row r="171" spans="2:7" x14ac:dyDescent="0.2">
      <c r="B171" s="20"/>
      <c r="C171" s="20"/>
      <c r="D171" s="20"/>
      <c r="E171" s="20"/>
      <c r="F171" s="20"/>
      <c r="G171" s="20"/>
    </row>
    <row r="172" spans="2:7" x14ac:dyDescent="0.2">
      <c r="B172" s="20"/>
      <c r="C172" s="20"/>
      <c r="D172" s="20"/>
      <c r="E172" s="20"/>
      <c r="F172" s="20"/>
      <c r="G172" s="20"/>
    </row>
    <row r="173" spans="2:7" x14ac:dyDescent="0.2">
      <c r="B173" s="20"/>
      <c r="C173" s="20"/>
      <c r="D173" s="20"/>
      <c r="E173" s="20"/>
      <c r="F173" s="20"/>
      <c r="G173" s="20"/>
    </row>
    <row r="174" spans="2:7" x14ac:dyDescent="0.2">
      <c r="B174" s="20"/>
      <c r="C174" s="20"/>
      <c r="D174" s="20"/>
      <c r="E174" s="20"/>
      <c r="F174" s="20"/>
      <c r="G174" s="20"/>
    </row>
    <row r="175" spans="2:7" x14ac:dyDescent="0.2">
      <c r="B175" s="20"/>
      <c r="C175" s="20"/>
      <c r="D175" s="20"/>
      <c r="E175" s="20"/>
      <c r="F175" s="20"/>
      <c r="G175" s="20"/>
    </row>
    <row r="176" spans="2:7" x14ac:dyDescent="0.2">
      <c r="B176" s="20"/>
      <c r="C176" s="20"/>
      <c r="D176" s="20"/>
      <c r="E176" s="20"/>
      <c r="F176" s="20"/>
      <c r="G176" s="20"/>
    </row>
    <row r="177" spans="2:7" x14ac:dyDescent="0.2">
      <c r="B177" s="20"/>
      <c r="C177" s="20"/>
      <c r="D177" s="20"/>
      <c r="E177" s="20"/>
      <c r="F177" s="20"/>
      <c r="G177" s="20"/>
    </row>
    <row r="178" spans="2:7" x14ac:dyDescent="0.2">
      <c r="B178" s="20"/>
      <c r="C178" s="20"/>
      <c r="D178" s="20"/>
      <c r="E178" s="20"/>
      <c r="F178" s="20"/>
      <c r="G178" s="20"/>
    </row>
    <row r="179" spans="2:7" x14ac:dyDescent="0.2">
      <c r="B179" s="20"/>
      <c r="C179" s="20"/>
      <c r="D179" s="20"/>
      <c r="E179" s="20"/>
      <c r="F179" s="20"/>
      <c r="G179" s="20"/>
    </row>
    <row r="180" spans="2:7" x14ac:dyDescent="0.2">
      <c r="B180" s="20"/>
      <c r="C180" s="20"/>
      <c r="D180" s="20"/>
      <c r="E180" s="20"/>
      <c r="F180" s="20"/>
      <c r="G180" s="20"/>
    </row>
    <row r="181" spans="2:7" x14ac:dyDescent="0.2">
      <c r="B181" s="20"/>
      <c r="C181" s="20"/>
      <c r="D181" s="20"/>
      <c r="E181" s="20"/>
      <c r="F181" s="20"/>
      <c r="G181" s="20"/>
    </row>
    <row r="182" spans="2:7" x14ac:dyDescent="0.2">
      <c r="B182" s="20"/>
      <c r="C182" s="20"/>
      <c r="D182" s="20"/>
      <c r="E182" s="20"/>
      <c r="F182" s="20"/>
      <c r="G182" s="20"/>
    </row>
    <row r="183" spans="2:7" x14ac:dyDescent="0.2">
      <c r="B183" s="20"/>
      <c r="C183" s="20"/>
      <c r="D183" s="20"/>
      <c r="E183" s="20"/>
      <c r="F183" s="20"/>
      <c r="G183" s="20"/>
    </row>
    <row r="184" spans="2:7" x14ac:dyDescent="0.2">
      <c r="B184" s="20"/>
      <c r="C184" s="20"/>
      <c r="D184" s="20"/>
      <c r="E184" s="20"/>
      <c r="F184" s="20"/>
      <c r="G184" s="20"/>
    </row>
    <row r="185" spans="2:7" x14ac:dyDescent="0.2">
      <c r="B185" s="20"/>
      <c r="C185" s="20"/>
      <c r="D185" s="20"/>
      <c r="E185" s="20"/>
      <c r="F185" s="20"/>
      <c r="G185" s="20"/>
    </row>
    <row r="186" spans="2:7" x14ac:dyDescent="0.2">
      <c r="B186" s="20"/>
      <c r="C186" s="20"/>
      <c r="D186" s="20"/>
      <c r="E186" s="20"/>
      <c r="F186" s="20"/>
      <c r="G186" s="20"/>
    </row>
    <row r="187" spans="2:7" x14ac:dyDescent="0.2">
      <c r="B187" s="20"/>
      <c r="C187" s="20"/>
      <c r="D187" s="20"/>
      <c r="E187" s="20"/>
      <c r="F187" s="20"/>
      <c r="G187" s="20"/>
    </row>
    <row r="188" spans="2:7" x14ac:dyDescent="0.2">
      <c r="B188" s="20"/>
      <c r="C188" s="20"/>
      <c r="D188" s="20"/>
      <c r="E188" s="20"/>
      <c r="F188" s="20"/>
      <c r="G188" s="20"/>
    </row>
    <row r="189" spans="2:7" x14ac:dyDescent="0.2">
      <c r="B189" s="20"/>
      <c r="C189" s="20"/>
      <c r="D189" s="20"/>
      <c r="E189" s="20"/>
      <c r="F189" s="20"/>
      <c r="G189" s="20"/>
    </row>
    <row r="190" spans="2:7" x14ac:dyDescent="0.2">
      <c r="B190" s="20"/>
      <c r="C190" s="20"/>
      <c r="D190" s="20"/>
      <c r="E190" s="20"/>
      <c r="F190" s="20"/>
      <c r="G190" s="20"/>
    </row>
    <row r="191" spans="2:7" x14ac:dyDescent="0.2">
      <c r="B191" s="20"/>
      <c r="C191" s="20"/>
      <c r="D191" s="20"/>
      <c r="E191" s="20"/>
      <c r="F191" s="20"/>
      <c r="G191" s="20"/>
    </row>
    <row r="192" spans="2:7" x14ac:dyDescent="0.2">
      <c r="B192" s="20"/>
      <c r="C192" s="20"/>
      <c r="D192" s="20"/>
      <c r="E192" s="20"/>
      <c r="F192" s="20"/>
      <c r="G192" s="20"/>
    </row>
    <row r="193" spans="2:7" x14ac:dyDescent="0.2">
      <c r="B193" s="20"/>
      <c r="C193" s="20"/>
      <c r="D193" s="20"/>
      <c r="E193" s="20"/>
      <c r="F193" s="20"/>
      <c r="G193" s="20"/>
    </row>
    <row r="194" spans="2:7" x14ac:dyDescent="0.2">
      <c r="B194" s="20"/>
      <c r="C194" s="20"/>
      <c r="D194" s="20"/>
      <c r="E194" s="20"/>
      <c r="F194" s="20"/>
      <c r="G194" s="20"/>
    </row>
    <row r="195" spans="2:7" x14ac:dyDescent="0.2">
      <c r="B195" s="20"/>
      <c r="C195" s="20"/>
      <c r="D195" s="20"/>
      <c r="E195" s="20"/>
      <c r="F195" s="20"/>
      <c r="G195" s="20"/>
    </row>
    <row r="196" spans="2:7" x14ac:dyDescent="0.2">
      <c r="B196" s="20"/>
      <c r="C196" s="20"/>
      <c r="D196" s="20"/>
      <c r="E196" s="20"/>
      <c r="F196" s="20"/>
      <c r="G196" s="20"/>
    </row>
    <row r="197" spans="2:7" x14ac:dyDescent="0.2">
      <c r="B197" s="20"/>
      <c r="C197" s="20"/>
      <c r="D197" s="20"/>
      <c r="E197" s="20"/>
      <c r="F197" s="20"/>
      <c r="G197" s="20"/>
    </row>
    <row r="198" spans="2:7" x14ac:dyDescent="0.2">
      <c r="B198" s="20"/>
      <c r="C198" s="20"/>
      <c r="D198" s="20"/>
      <c r="E198" s="20"/>
      <c r="F198" s="20"/>
      <c r="G198" s="20"/>
    </row>
    <row r="199" spans="2:7" x14ac:dyDescent="0.2">
      <c r="B199" s="20"/>
      <c r="C199" s="20"/>
      <c r="D199" s="20"/>
      <c r="E199" s="20"/>
      <c r="F199" s="20"/>
      <c r="G199" s="20"/>
    </row>
    <row r="200" spans="2:7" x14ac:dyDescent="0.2">
      <c r="B200" s="20"/>
      <c r="C200" s="20"/>
      <c r="D200" s="20"/>
      <c r="E200" s="20"/>
      <c r="F200" s="20"/>
      <c r="G200" s="20"/>
    </row>
    <row r="201" spans="2:7" x14ac:dyDescent="0.2">
      <c r="B201" s="20"/>
      <c r="C201" s="20"/>
      <c r="D201" s="20"/>
      <c r="E201" s="20"/>
      <c r="F201" s="20"/>
      <c r="G201" s="20"/>
    </row>
    <row r="202" spans="2:7" x14ac:dyDescent="0.2">
      <c r="B202" s="20"/>
      <c r="C202" s="20"/>
      <c r="D202" s="20"/>
      <c r="E202" s="20"/>
      <c r="F202" s="20"/>
      <c r="G202" s="20"/>
    </row>
    <row r="203" spans="2:7" x14ac:dyDescent="0.2">
      <c r="B203" s="20"/>
      <c r="C203" s="20"/>
      <c r="D203" s="20"/>
      <c r="E203" s="20"/>
      <c r="F203" s="20"/>
      <c r="G203" s="20"/>
    </row>
    <row r="204" spans="2:7" x14ac:dyDescent="0.2">
      <c r="B204" s="20"/>
      <c r="C204" s="20"/>
      <c r="D204" s="20"/>
      <c r="E204" s="20"/>
      <c r="F204" s="20"/>
      <c r="G204" s="20"/>
    </row>
    <row r="205" spans="2:7" x14ac:dyDescent="0.2">
      <c r="B205" s="20"/>
      <c r="C205" s="20"/>
      <c r="D205" s="20"/>
      <c r="E205" s="20"/>
      <c r="F205" s="20"/>
      <c r="G205" s="20"/>
    </row>
    <row r="206" spans="2:7" x14ac:dyDescent="0.2">
      <c r="B206" s="20"/>
      <c r="C206" s="20"/>
      <c r="D206" s="20"/>
      <c r="E206" s="20"/>
      <c r="F206" s="20"/>
      <c r="G206" s="20"/>
    </row>
    <row r="207" spans="2:7" x14ac:dyDescent="0.2">
      <c r="B207" s="20"/>
      <c r="C207" s="20"/>
      <c r="D207" s="20"/>
      <c r="E207" s="20"/>
      <c r="F207" s="20"/>
      <c r="G207" s="20"/>
    </row>
    <row r="208" spans="2:7" x14ac:dyDescent="0.2">
      <c r="B208" s="20"/>
      <c r="C208" s="20"/>
      <c r="D208" s="20"/>
      <c r="E208" s="20"/>
      <c r="F208" s="20"/>
      <c r="G208" s="20"/>
    </row>
    <row r="209" spans="2:7" x14ac:dyDescent="0.2">
      <c r="B209" s="20"/>
      <c r="C209" s="20"/>
      <c r="D209" s="20"/>
      <c r="E209" s="20"/>
      <c r="F209" s="20"/>
      <c r="G209" s="20"/>
    </row>
    <row r="210" spans="2:7" x14ac:dyDescent="0.2">
      <c r="B210" s="20"/>
      <c r="C210" s="20"/>
      <c r="D210" s="20"/>
      <c r="E210" s="20"/>
      <c r="F210" s="20"/>
      <c r="G210" s="20"/>
    </row>
    <row r="211" spans="2:7" x14ac:dyDescent="0.2">
      <c r="B211" s="20"/>
      <c r="C211" s="20"/>
      <c r="D211" s="20"/>
      <c r="E211" s="20"/>
      <c r="F211" s="20"/>
      <c r="G211" s="20"/>
    </row>
    <row r="212" spans="2:7" x14ac:dyDescent="0.2">
      <c r="B212" s="20"/>
      <c r="C212" s="20"/>
      <c r="D212" s="20"/>
      <c r="E212" s="20"/>
      <c r="F212" s="20"/>
      <c r="G212" s="20"/>
    </row>
    <row r="213" spans="2:7" x14ac:dyDescent="0.2">
      <c r="B213" s="20"/>
      <c r="C213" s="20"/>
      <c r="D213" s="20"/>
      <c r="E213" s="20"/>
      <c r="F213" s="20"/>
      <c r="G213" s="20"/>
    </row>
    <row r="214" spans="2:7" x14ac:dyDescent="0.2">
      <c r="B214" s="20"/>
      <c r="C214" s="20"/>
      <c r="D214" s="20"/>
      <c r="E214" s="20"/>
      <c r="F214" s="20"/>
      <c r="G214" s="20"/>
    </row>
    <row r="215" spans="2:7" x14ac:dyDescent="0.2">
      <c r="B215" s="20"/>
      <c r="C215" s="20"/>
      <c r="D215" s="20"/>
      <c r="E215" s="20"/>
      <c r="F215" s="20"/>
      <c r="G215" s="20"/>
    </row>
    <row r="216" spans="2:7" x14ac:dyDescent="0.2">
      <c r="B216" s="20"/>
      <c r="C216" s="20"/>
      <c r="D216" s="20"/>
      <c r="E216" s="20"/>
      <c r="F216" s="20"/>
      <c r="G216" s="20"/>
    </row>
    <row r="217" spans="2:7" x14ac:dyDescent="0.2">
      <c r="B217" s="20"/>
      <c r="C217" s="20"/>
      <c r="D217" s="20"/>
      <c r="E217" s="20"/>
      <c r="F217" s="20"/>
      <c r="G217" s="20"/>
    </row>
    <row r="218" spans="2:7" x14ac:dyDescent="0.2">
      <c r="B218" s="20"/>
      <c r="C218" s="20"/>
      <c r="D218" s="20"/>
      <c r="E218" s="20"/>
      <c r="F218" s="20"/>
      <c r="G218" s="20"/>
    </row>
    <row r="219" spans="2:7" x14ac:dyDescent="0.2">
      <c r="B219" s="20"/>
      <c r="C219" s="20"/>
      <c r="D219" s="20"/>
      <c r="E219" s="20"/>
      <c r="F219" s="20"/>
      <c r="G219" s="20"/>
    </row>
    <row r="220" spans="2:7" x14ac:dyDescent="0.2">
      <c r="B220" s="20"/>
      <c r="C220" s="20"/>
      <c r="D220" s="20"/>
      <c r="E220" s="20"/>
      <c r="F220" s="20"/>
      <c r="G220" s="20"/>
    </row>
    <row r="221" spans="2:7" x14ac:dyDescent="0.2">
      <c r="B221" s="20"/>
      <c r="C221" s="20"/>
      <c r="D221" s="20"/>
      <c r="E221" s="20"/>
      <c r="F221" s="20"/>
      <c r="G221" s="20"/>
    </row>
    <row r="222" spans="2:7" x14ac:dyDescent="0.2">
      <c r="B222" s="20"/>
      <c r="C222" s="20"/>
      <c r="D222" s="20"/>
      <c r="E222" s="20"/>
      <c r="F222" s="20"/>
      <c r="G222" s="20"/>
    </row>
    <row r="223" spans="2:7" x14ac:dyDescent="0.2">
      <c r="B223" s="20"/>
      <c r="C223" s="20"/>
      <c r="D223" s="20"/>
      <c r="E223" s="20"/>
      <c r="F223" s="20"/>
      <c r="G223" s="20"/>
    </row>
    <row r="224" spans="2:7" x14ac:dyDescent="0.2">
      <c r="B224" s="20"/>
      <c r="C224" s="20"/>
      <c r="D224" s="20"/>
      <c r="E224" s="20"/>
      <c r="F224" s="20"/>
      <c r="G224" s="20"/>
    </row>
    <row r="225" spans="2:7" x14ac:dyDescent="0.2">
      <c r="B225" s="20"/>
      <c r="C225" s="20"/>
      <c r="D225" s="20"/>
      <c r="E225" s="20"/>
      <c r="F225" s="20"/>
      <c r="G225" s="20"/>
    </row>
    <row r="226" spans="2:7" x14ac:dyDescent="0.2">
      <c r="B226" s="20"/>
      <c r="C226" s="20"/>
      <c r="D226" s="20"/>
      <c r="E226" s="20"/>
      <c r="F226" s="20"/>
      <c r="G226" s="20"/>
    </row>
    <row r="227" spans="2:7" x14ac:dyDescent="0.2">
      <c r="B227" s="20"/>
      <c r="C227" s="20"/>
      <c r="D227" s="20"/>
      <c r="E227" s="20"/>
      <c r="F227" s="20"/>
      <c r="G227" s="20"/>
    </row>
    <row r="228" spans="2:7" x14ac:dyDescent="0.2">
      <c r="B228" s="20"/>
      <c r="C228" s="20"/>
      <c r="D228" s="20"/>
      <c r="E228" s="20"/>
      <c r="F228" s="20"/>
      <c r="G228" s="20"/>
    </row>
    <row r="229" spans="2:7" x14ac:dyDescent="0.2">
      <c r="B229" s="20"/>
      <c r="C229" s="20"/>
      <c r="D229" s="20"/>
      <c r="E229" s="20"/>
      <c r="F229" s="20"/>
      <c r="G229" s="20"/>
    </row>
    <row r="230" spans="2:7" x14ac:dyDescent="0.2">
      <c r="B230" s="20"/>
      <c r="C230" s="20"/>
      <c r="D230" s="20"/>
      <c r="E230" s="20"/>
      <c r="F230" s="20"/>
      <c r="G230" s="20"/>
    </row>
    <row r="231" spans="2:7" x14ac:dyDescent="0.2">
      <c r="B231" s="20"/>
      <c r="C231" s="20"/>
      <c r="D231" s="20"/>
      <c r="E231" s="20"/>
      <c r="F231" s="20"/>
      <c r="G231" s="20"/>
    </row>
    <row r="232" spans="2:7" x14ac:dyDescent="0.2">
      <c r="B232" s="20"/>
      <c r="C232" s="20"/>
      <c r="D232" s="20"/>
      <c r="E232" s="20"/>
      <c r="F232" s="20"/>
      <c r="G232" s="20"/>
    </row>
    <row r="233" spans="2:7" x14ac:dyDescent="0.2">
      <c r="B233" s="20"/>
      <c r="C233" s="20"/>
      <c r="D233" s="20"/>
      <c r="E233" s="20"/>
      <c r="F233" s="20"/>
      <c r="G233" s="20"/>
    </row>
    <row r="234" spans="2:7" x14ac:dyDescent="0.2">
      <c r="B234" s="20"/>
      <c r="C234" s="20"/>
      <c r="D234" s="20"/>
      <c r="E234" s="20"/>
      <c r="F234" s="20"/>
      <c r="G234" s="20"/>
    </row>
    <row r="235" spans="2:7" x14ac:dyDescent="0.2">
      <c r="B235" s="20"/>
      <c r="C235" s="20"/>
      <c r="D235" s="20"/>
      <c r="E235" s="20"/>
      <c r="F235" s="20"/>
      <c r="G235" s="20"/>
    </row>
    <row r="236" spans="2:7" x14ac:dyDescent="0.2">
      <c r="B236" s="20"/>
      <c r="C236" s="20"/>
      <c r="D236" s="20"/>
      <c r="E236" s="20"/>
      <c r="F236" s="20"/>
      <c r="G236" s="20"/>
    </row>
    <row r="237" spans="2:7" x14ac:dyDescent="0.2">
      <c r="B237" s="20"/>
      <c r="C237" s="20"/>
      <c r="D237" s="20"/>
      <c r="E237" s="20"/>
      <c r="F237" s="20"/>
      <c r="G237" s="20"/>
    </row>
    <row r="238" spans="2:7" x14ac:dyDescent="0.2">
      <c r="B238" s="20"/>
      <c r="C238" s="20"/>
      <c r="D238" s="20"/>
      <c r="E238" s="20"/>
      <c r="F238" s="20"/>
      <c r="G238" s="20"/>
    </row>
    <row r="239" spans="2:7" x14ac:dyDescent="0.2">
      <c r="B239" s="20"/>
      <c r="C239" s="20"/>
      <c r="D239" s="20"/>
      <c r="E239" s="20"/>
      <c r="F239" s="20"/>
      <c r="G239" s="20"/>
    </row>
    <row r="240" spans="2:7" x14ac:dyDescent="0.2">
      <c r="B240" s="20"/>
      <c r="C240" s="20"/>
      <c r="D240" s="20"/>
      <c r="E240" s="20"/>
      <c r="F240" s="20"/>
      <c r="G240" s="20"/>
    </row>
    <row r="241" spans="2:7" x14ac:dyDescent="0.2">
      <c r="B241" s="20"/>
      <c r="C241" s="20"/>
      <c r="D241" s="20"/>
      <c r="E241" s="20"/>
      <c r="F241" s="20"/>
      <c r="G241" s="20"/>
    </row>
    <row r="242" spans="2:7" x14ac:dyDescent="0.2">
      <c r="B242" s="20"/>
      <c r="C242" s="20"/>
      <c r="D242" s="20"/>
      <c r="E242" s="20"/>
      <c r="F242" s="20"/>
      <c r="G242" s="20"/>
    </row>
    <row r="243" spans="2:7" x14ac:dyDescent="0.2">
      <c r="B243" s="20"/>
      <c r="C243" s="20"/>
      <c r="D243" s="20"/>
      <c r="E243" s="20"/>
      <c r="F243" s="20"/>
      <c r="G243" s="20"/>
    </row>
    <row r="244" spans="2:7" x14ac:dyDescent="0.2">
      <c r="B244" s="20"/>
      <c r="C244" s="20"/>
      <c r="D244" s="20"/>
      <c r="E244" s="20"/>
      <c r="F244" s="20"/>
      <c r="G244" s="20"/>
    </row>
    <row r="245" spans="2:7" x14ac:dyDescent="0.2">
      <c r="B245" s="20"/>
      <c r="C245" s="20"/>
      <c r="D245" s="20"/>
      <c r="E245" s="20"/>
      <c r="F245" s="20"/>
      <c r="G245" s="20"/>
    </row>
    <row r="246" spans="2:7" x14ac:dyDescent="0.2">
      <c r="B246" s="20"/>
      <c r="C246" s="20"/>
      <c r="D246" s="20"/>
      <c r="E246" s="20"/>
      <c r="F246" s="20"/>
      <c r="G246" s="20"/>
    </row>
    <row r="247" spans="2:7" x14ac:dyDescent="0.2">
      <c r="B247" s="20"/>
      <c r="C247" s="20"/>
      <c r="D247" s="20"/>
      <c r="E247" s="20"/>
      <c r="F247" s="20"/>
      <c r="G247" s="20"/>
    </row>
    <row r="248" spans="2:7" x14ac:dyDescent="0.2">
      <c r="B248" s="20"/>
      <c r="C248" s="20"/>
      <c r="D248" s="20"/>
      <c r="E248" s="20"/>
      <c r="F248" s="20"/>
      <c r="G248" s="20"/>
    </row>
    <row r="249" spans="2:7" x14ac:dyDescent="0.2">
      <c r="B249" s="20"/>
      <c r="C249" s="20"/>
      <c r="D249" s="20"/>
      <c r="E249" s="20"/>
      <c r="F249" s="20"/>
      <c r="G249" s="20"/>
    </row>
    <row r="250" spans="2:7" x14ac:dyDescent="0.2">
      <c r="B250" s="20"/>
      <c r="C250" s="20"/>
      <c r="D250" s="20"/>
      <c r="E250" s="20"/>
      <c r="F250" s="20"/>
      <c r="G250" s="20"/>
    </row>
    <row r="251" spans="2:7" x14ac:dyDescent="0.2">
      <c r="B251" s="20"/>
      <c r="C251" s="20"/>
      <c r="D251" s="20"/>
      <c r="E251" s="20"/>
      <c r="F251" s="20"/>
      <c r="G251" s="20"/>
    </row>
    <row r="252" spans="2:7" x14ac:dyDescent="0.2">
      <c r="B252" s="20"/>
      <c r="C252" s="20"/>
      <c r="D252" s="20"/>
      <c r="E252" s="20"/>
      <c r="F252" s="20"/>
      <c r="G252" s="20"/>
    </row>
    <row r="253" spans="2:7" x14ac:dyDescent="0.2">
      <c r="B253" s="20"/>
      <c r="C253" s="20"/>
      <c r="D253" s="20"/>
      <c r="E253" s="20"/>
      <c r="F253" s="20"/>
      <c r="G253" s="20"/>
    </row>
    <row r="254" spans="2:7" x14ac:dyDescent="0.2">
      <c r="B254" s="20"/>
      <c r="C254" s="20"/>
      <c r="D254" s="20"/>
      <c r="E254" s="20"/>
      <c r="F254" s="20"/>
      <c r="G254" s="20"/>
    </row>
    <row r="255" spans="2:7" x14ac:dyDescent="0.2">
      <c r="B255" s="20"/>
      <c r="C255" s="20"/>
      <c r="D255" s="20"/>
      <c r="E255" s="20"/>
      <c r="F255" s="20"/>
      <c r="G255" s="20"/>
    </row>
    <row r="256" spans="2:7" x14ac:dyDescent="0.2">
      <c r="B256" s="20"/>
      <c r="C256" s="20"/>
      <c r="D256" s="20"/>
      <c r="E256" s="20"/>
      <c r="F256" s="20"/>
      <c r="G256" s="20"/>
    </row>
    <row r="257" spans="2:7" x14ac:dyDescent="0.2">
      <c r="B257" s="20"/>
      <c r="C257" s="20"/>
      <c r="D257" s="20"/>
      <c r="E257" s="20"/>
      <c r="F257" s="20"/>
      <c r="G257" s="20"/>
    </row>
    <row r="258" spans="2:7" x14ac:dyDescent="0.2">
      <c r="B258" s="20"/>
      <c r="C258" s="20"/>
      <c r="D258" s="20"/>
      <c r="E258" s="20"/>
      <c r="F258" s="20"/>
      <c r="G258" s="20"/>
    </row>
    <row r="259" spans="2:7" x14ac:dyDescent="0.2">
      <c r="B259" s="20"/>
      <c r="C259" s="20"/>
      <c r="D259" s="20"/>
      <c r="E259" s="20"/>
      <c r="F259" s="20"/>
      <c r="G259" s="20"/>
    </row>
    <row r="260" spans="2:7" x14ac:dyDescent="0.2">
      <c r="B260" s="20"/>
      <c r="C260" s="20"/>
      <c r="D260" s="20"/>
      <c r="E260" s="20"/>
      <c r="F260" s="20"/>
      <c r="G260" s="20"/>
    </row>
    <row r="261" spans="2:7" x14ac:dyDescent="0.2">
      <c r="B261" s="20"/>
      <c r="C261" s="20"/>
      <c r="D261" s="20"/>
      <c r="E261" s="20"/>
      <c r="F261" s="20"/>
      <c r="G261" s="20"/>
    </row>
    <row r="262" spans="2:7" x14ac:dyDescent="0.2">
      <c r="B262" s="20"/>
      <c r="C262" s="20"/>
      <c r="D262" s="20"/>
      <c r="E262" s="20"/>
      <c r="F262" s="20"/>
      <c r="G262" s="20"/>
    </row>
    <row r="263" spans="2:7" x14ac:dyDescent="0.2">
      <c r="B263" s="20"/>
      <c r="C263" s="20"/>
      <c r="D263" s="20"/>
      <c r="E263" s="20"/>
      <c r="F263" s="20"/>
      <c r="G263" s="20"/>
    </row>
    <row r="264" spans="2:7" x14ac:dyDescent="0.2">
      <c r="B264" s="20"/>
      <c r="C264" s="20"/>
      <c r="D264" s="20"/>
      <c r="E264" s="20"/>
      <c r="F264" s="20"/>
      <c r="G264" s="20"/>
    </row>
    <row r="265" spans="2:7" x14ac:dyDescent="0.2">
      <c r="B265" s="20"/>
      <c r="C265" s="20"/>
      <c r="D265" s="20"/>
      <c r="E265" s="20"/>
      <c r="F265" s="20"/>
      <c r="G265" s="20"/>
    </row>
    <row r="266" spans="2:7" x14ac:dyDescent="0.2">
      <c r="B266" s="20"/>
      <c r="C266" s="20"/>
      <c r="D266" s="20"/>
      <c r="E266" s="20"/>
      <c r="F266" s="20"/>
      <c r="G266" s="20"/>
    </row>
    <row r="267" spans="2:7" x14ac:dyDescent="0.2">
      <c r="B267" s="20"/>
      <c r="C267" s="20"/>
      <c r="D267" s="20"/>
      <c r="E267" s="20"/>
      <c r="F267" s="20"/>
      <c r="G267" s="20"/>
    </row>
    <row r="268" spans="2:7" x14ac:dyDescent="0.2">
      <c r="B268" s="20"/>
      <c r="C268" s="20"/>
      <c r="D268" s="20"/>
      <c r="E268" s="20"/>
      <c r="F268" s="20"/>
      <c r="G268" s="20"/>
    </row>
    <row r="269" spans="2:7" x14ac:dyDescent="0.2">
      <c r="B269" s="20"/>
      <c r="C269" s="20"/>
      <c r="D269" s="20"/>
      <c r="E269" s="20"/>
      <c r="F269" s="20"/>
      <c r="G269" s="20"/>
    </row>
    <row r="270" spans="2:7" x14ac:dyDescent="0.2">
      <c r="B270" s="20"/>
      <c r="C270" s="20"/>
      <c r="D270" s="20"/>
      <c r="E270" s="20"/>
      <c r="F270" s="20"/>
      <c r="G270" s="20"/>
    </row>
    <row r="271" spans="2:7" x14ac:dyDescent="0.2">
      <c r="B271" s="20"/>
      <c r="C271" s="20"/>
      <c r="D271" s="20"/>
      <c r="E271" s="20"/>
      <c r="F271" s="20"/>
      <c r="G271" s="20"/>
    </row>
    <row r="272" spans="2:7" x14ac:dyDescent="0.2">
      <c r="B272" s="20"/>
      <c r="C272" s="20"/>
      <c r="D272" s="20"/>
      <c r="E272" s="20"/>
      <c r="F272" s="20"/>
      <c r="G272" s="20"/>
    </row>
    <row r="273" spans="2:7" x14ac:dyDescent="0.2">
      <c r="B273" s="20"/>
      <c r="C273" s="20"/>
      <c r="D273" s="20"/>
      <c r="E273" s="20"/>
      <c r="F273" s="20"/>
      <c r="G273" s="20"/>
    </row>
    <row r="274" spans="2:7" x14ac:dyDescent="0.2">
      <c r="B274" s="20"/>
      <c r="C274" s="20"/>
      <c r="D274" s="20"/>
      <c r="E274" s="20"/>
      <c r="F274" s="20"/>
      <c r="G274" s="20"/>
    </row>
    <row r="275" spans="2:7" x14ac:dyDescent="0.2">
      <c r="B275" s="20"/>
      <c r="C275" s="20"/>
      <c r="D275" s="20"/>
      <c r="E275" s="20"/>
      <c r="F275" s="20"/>
      <c r="G275" s="20"/>
    </row>
    <row r="276" spans="2:7" x14ac:dyDescent="0.2">
      <c r="B276" s="20"/>
      <c r="C276" s="20"/>
      <c r="D276" s="20"/>
      <c r="E276" s="20"/>
      <c r="F276" s="20"/>
      <c r="G276" s="20"/>
    </row>
    <row r="277" spans="2:7" x14ac:dyDescent="0.2">
      <c r="B277" s="20"/>
      <c r="C277" s="20"/>
      <c r="D277" s="20"/>
      <c r="E277" s="20"/>
      <c r="F277" s="20"/>
      <c r="G277" s="20"/>
    </row>
    <row r="278" spans="2:7" x14ac:dyDescent="0.2">
      <c r="B278" s="20"/>
      <c r="C278" s="20"/>
      <c r="D278" s="20"/>
      <c r="E278" s="20"/>
      <c r="F278" s="20"/>
      <c r="G278" s="20"/>
    </row>
    <row r="279" spans="2:7" x14ac:dyDescent="0.2">
      <c r="B279" s="20"/>
      <c r="C279" s="20"/>
      <c r="D279" s="20"/>
      <c r="E279" s="20"/>
      <c r="F279" s="20"/>
      <c r="G279" s="20"/>
    </row>
    <row r="280" spans="2:7" x14ac:dyDescent="0.2">
      <c r="B280" s="20"/>
      <c r="C280" s="20"/>
      <c r="D280" s="20"/>
      <c r="E280" s="20"/>
      <c r="F280" s="20"/>
      <c r="G280" s="20"/>
    </row>
    <row r="281" spans="2:7" x14ac:dyDescent="0.2">
      <c r="B281" s="20"/>
      <c r="C281" s="20"/>
      <c r="D281" s="20"/>
      <c r="E281" s="20"/>
      <c r="F281" s="20"/>
      <c r="G281" s="20"/>
    </row>
    <row r="282" spans="2:7" x14ac:dyDescent="0.2">
      <c r="B282" s="20"/>
      <c r="C282" s="20"/>
      <c r="D282" s="20"/>
      <c r="E282" s="20"/>
      <c r="F282" s="20"/>
      <c r="G282" s="20"/>
    </row>
    <row r="283" spans="2:7" x14ac:dyDescent="0.2">
      <c r="B283" s="20"/>
      <c r="C283" s="20"/>
      <c r="D283" s="20"/>
      <c r="E283" s="20"/>
      <c r="F283" s="20"/>
      <c r="G283" s="20"/>
    </row>
    <row r="284" spans="2:7" x14ac:dyDescent="0.2">
      <c r="B284" s="20"/>
      <c r="C284" s="20"/>
      <c r="D284" s="20"/>
      <c r="E284" s="20"/>
      <c r="F284" s="20"/>
      <c r="G284" s="20"/>
    </row>
    <row r="285" spans="2:7" x14ac:dyDescent="0.2">
      <c r="B285" s="20"/>
      <c r="C285" s="20"/>
      <c r="D285" s="20"/>
      <c r="E285" s="20"/>
      <c r="F285" s="20"/>
      <c r="G285" s="20"/>
    </row>
    <row r="286" spans="2:7" x14ac:dyDescent="0.2">
      <c r="B286" s="20"/>
      <c r="C286" s="20"/>
      <c r="D286" s="20"/>
      <c r="E286" s="20"/>
      <c r="F286" s="20"/>
      <c r="G286" s="20"/>
    </row>
    <row r="287" spans="2:7" x14ac:dyDescent="0.2">
      <c r="B287" s="20"/>
      <c r="C287" s="20"/>
      <c r="D287" s="20"/>
      <c r="E287" s="20"/>
      <c r="F287" s="20"/>
      <c r="G287" s="20"/>
    </row>
    <row r="288" spans="2:7" x14ac:dyDescent="0.2">
      <c r="B288" s="20"/>
      <c r="C288" s="20"/>
      <c r="D288" s="20"/>
      <c r="E288" s="20"/>
      <c r="F288" s="20"/>
      <c r="G288" s="20"/>
    </row>
    <row r="289" spans="2:7" x14ac:dyDescent="0.2">
      <c r="B289" s="20"/>
      <c r="C289" s="20"/>
      <c r="D289" s="20"/>
      <c r="E289" s="20"/>
      <c r="F289" s="20"/>
      <c r="G289" s="20"/>
    </row>
    <row r="290" spans="2:7" x14ac:dyDescent="0.2">
      <c r="B290" s="20"/>
      <c r="C290" s="20"/>
      <c r="D290" s="20"/>
      <c r="E290" s="20"/>
      <c r="F290" s="20"/>
      <c r="G290" s="20"/>
    </row>
    <row r="291" spans="2:7" x14ac:dyDescent="0.2">
      <c r="B291" s="20"/>
      <c r="C291" s="20"/>
      <c r="D291" s="20"/>
      <c r="E291" s="20"/>
      <c r="F291" s="20"/>
      <c r="G291" s="20"/>
    </row>
    <row r="292" spans="2:7" x14ac:dyDescent="0.2">
      <c r="B292" s="20"/>
      <c r="C292" s="20"/>
      <c r="D292" s="20"/>
      <c r="E292" s="20"/>
      <c r="F292" s="20"/>
      <c r="G292" s="20"/>
    </row>
    <row r="293" spans="2:7" x14ac:dyDescent="0.2">
      <c r="B293" s="20"/>
      <c r="C293" s="20"/>
      <c r="D293" s="20"/>
      <c r="E293" s="20"/>
      <c r="F293" s="20"/>
      <c r="G293" s="20"/>
    </row>
    <row r="294" spans="2:7" x14ac:dyDescent="0.2">
      <c r="B294" s="20"/>
      <c r="C294" s="20"/>
      <c r="D294" s="20"/>
      <c r="E294" s="20"/>
      <c r="F294" s="20"/>
      <c r="G294" s="20"/>
    </row>
    <row r="295" spans="2:7" x14ac:dyDescent="0.2">
      <c r="B295" s="20"/>
      <c r="C295" s="20"/>
      <c r="D295" s="20"/>
      <c r="E295" s="20"/>
      <c r="F295" s="20"/>
      <c r="G295" s="20"/>
    </row>
    <row r="296" spans="2:7" x14ac:dyDescent="0.2">
      <c r="B296" s="20"/>
      <c r="C296" s="20"/>
      <c r="D296" s="20"/>
      <c r="E296" s="20"/>
      <c r="F296" s="20"/>
      <c r="G296" s="20"/>
    </row>
    <row r="297" spans="2:7" x14ac:dyDescent="0.2">
      <c r="B297" s="20"/>
      <c r="C297" s="20"/>
      <c r="D297" s="20"/>
      <c r="E297" s="20"/>
      <c r="F297" s="20"/>
      <c r="G297" s="20"/>
    </row>
    <row r="298" spans="2:7" x14ac:dyDescent="0.2">
      <c r="B298" s="20"/>
      <c r="C298" s="20"/>
      <c r="D298" s="20"/>
      <c r="E298" s="20"/>
      <c r="F298" s="20"/>
      <c r="G298" s="20"/>
    </row>
    <row r="299" spans="2:7" x14ac:dyDescent="0.2">
      <c r="B299" s="20"/>
      <c r="C299" s="20"/>
      <c r="D299" s="20"/>
      <c r="E299" s="20"/>
      <c r="F299" s="20"/>
      <c r="G299" s="20"/>
    </row>
    <row r="300" spans="2:7" x14ac:dyDescent="0.2">
      <c r="B300" s="20"/>
      <c r="C300" s="20"/>
      <c r="D300" s="20"/>
      <c r="E300" s="20"/>
      <c r="F300" s="20"/>
      <c r="G300" s="20"/>
    </row>
    <row r="301" spans="2:7" x14ac:dyDescent="0.2">
      <c r="B301" s="20"/>
      <c r="C301" s="20"/>
      <c r="D301" s="20"/>
      <c r="E301" s="20"/>
      <c r="F301" s="20"/>
      <c r="G301" s="20"/>
    </row>
    <row r="302" spans="2:7" x14ac:dyDescent="0.2">
      <c r="B302" s="20"/>
      <c r="C302" s="20"/>
      <c r="D302" s="20"/>
      <c r="E302" s="20"/>
      <c r="F302" s="20"/>
      <c r="G302" s="20"/>
    </row>
    <row r="303" spans="2:7" x14ac:dyDescent="0.2">
      <c r="B303" s="20"/>
      <c r="C303" s="20"/>
      <c r="D303" s="20"/>
      <c r="E303" s="20"/>
      <c r="F303" s="20"/>
      <c r="G303" s="20"/>
    </row>
    <row r="304" spans="2:7" x14ac:dyDescent="0.2">
      <c r="B304" s="20"/>
      <c r="C304" s="20"/>
      <c r="D304" s="20"/>
      <c r="E304" s="20"/>
      <c r="F304" s="20"/>
      <c r="G304" s="20"/>
    </row>
    <row r="305" spans="2:7" x14ac:dyDescent="0.2">
      <c r="B305" s="20"/>
      <c r="C305" s="20"/>
      <c r="D305" s="20"/>
      <c r="E305" s="20"/>
      <c r="F305" s="20"/>
      <c r="G305" s="20"/>
    </row>
    <row r="306" spans="2:7" x14ac:dyDescent="0.2">
      <c r="B306" s="20"/>
      <c r="C306" s="20"/>
      <c r="D306" s="20"/>
      <c r="E306" s="20"/>
      <c r="F306" s="20"/>
      <c r="G306" s="20"/>
    </row>
    <row r="307" spans="2:7" x14ac:dyDescent="0.2">
      <c r="B307" s="20"/>
      <c r="C307" s="20"/>
      <c r="D307" s="20"/>
      <c r="E307" s="20"/>
      <c r="F307" s="20"/>
      <c r="G307" s="20"/>
    </row>
    <row r="308" spans="2:7" x14ac:dyDescent="0.2">
      <c r="B308" s="20"/>
      <c r="C308" s="20"/>
      <c r="D308" s="20"/>
      <c r="E308" s="20"/>
      <c r="F308" s="20"/>
      <c r="G308" s="20"/>
    </row>
    <row r="309" spans="2:7" x14ac:dyDescent="0.2">
      <c r="B309" s="20"/>
      <c r="C309" s="20"/>
      <c r="D309" s="20"/>
      <c r="E309" s="20"/>
      <c r="F309" s="20"/>
      <c r="G309" s="20"/>
    </row>
    <row r="310" spans="2:7" x14ac:dyDescent="0.2">
      <c r="B310" s="20"/>
      <c r="C310" s="20"/>
      <c r="D310" s="20"/>
      <c r="E310" s="20"/>
      <c r="F310" s="20"/>
      <c r="G310" s="20"/>
    </row>
    <row r="311" spans="2:7" x14ac:dyDescent="0.2">
      <c r="B311" s="20"/>
      <c r="C311" s="20"/>
      <c r="D311" s="20"/>
      <c r="E311" s="20"/>
      <c r="F311" s="20"/>
      <c r="G311" s="20"/>
    </row>
    <row r="312" spans="2:7" x14ac:dyDescent="0.2">
      <c r="B312" s="20"/>
      <c r="C312" s="20"/>
      <c r="D312" s="20"/>
      <c r="E312" s="20"/>
      <c r="F312" s="20"/>
      <c r="G312" s="20"/>
    </row>
    <row r="313" spans="2:7" x14ac:dyDescent="0.2">
      <c r="B313" s="20"/>
      <c r="C313" s="20"/>
      <c r="D313" s="20"/>
      <c r="E313" s="20"/>
      <c r="F313" s="20"/>
      <c r="G313" s="20"/>
    </row>
    <row r="314" spans="2:7" x14ac:dyDescent="0.2">
      <c r="B314" s="20"/>
      <c r="C314" s="20"/>
      <c r="D314" s="20"/>
      <c r="E314" s="20"/>
      <c r="F314" s="20"/>
      <c r="G314" s="20"/>
    </row>
    <row r="315" spans="2:7" x14ac:dyDescent="0.2">
      <c r="B315" s="20"/>
      <c r="C315" s="20"/>
      <c r="D315" s="20"/>
      <c r="E315" s="20"/>
      <c r="F315" s="20"/>
      <c r="G315" s="20"/>
    </row>
    <row r="316" spans="2:7" x14ac:dyDescent="0.2">
      <c r="B316" s="20"/>
      <c r="C316" s="20"/>
      <c r="D316" s="20"/>
      <c r="E316" s="20"/>
      <c r="F316" s="20"/>
      <c r="G316" s="20"/>
    </row>
    <row r="317" spans="2:7" x14ac:dyDescent="0.2">
      <c r="B317" s="20"/>
      <c r="C317" s="20"/>
      <c r="D317" s="20"/>
      <c r="E317" s="20"/>
      <c r="F317" s="20"/>
      <c r="G317" s="20"/>
    </row>
    <row r="318" spans="2:7" x14ac:dyDescent="0.2">
      <c r="B318" s="20"/>
      <c r="C318" s="20"/>
      <c r="D318" s="20"/>
      <c r="E318" s="20"/>
      <c r="F318" s="20"/>
      <c r="G318" s="20"/>
    </row>
    <row r="319" spans="2:7" x14ac:dyDescent="0.2">
      <c r="B319" s="20"/>
      <c r="C319" s="20"/>
      <c r="D319" s="20"/>
      <c r="E319" s="20"/>
      <c r="F319" s="20"/>
      <c r="G319" s="20"/>
    </row>
    <row r="320" spans="2:7" x14ac:dyDescent="0.2">
      <c r="B320" s="20"/>
      <c r="C320" s="20"/>
      <c r="D320" s="20"/>
      <c r="E320" s="20"/>
      <c r="F320" s="20"/>
      <c r="G320" s="20"/>
    </row>
    <row r="321" spans="2:7" x14ac:dyDescent="0.2">
      <c r="B321" s="20"/>
      <c r="C321" s="20"/>
      <c r="D321" s="20"/>
      <c r="E321" s="20"/>
      <c r="F321" s="20"/>
      <c r="G321" s="20"/>
    </row>
    <row r="322" spans="2:7" x14ac:dyDescent="0.2">
      <c r="B322" s="20"/>
      <c r="C322" s="20"/>
      <c r="D322" s="20"/>
      <c r="E322" s="20"/>
      <c r="F322" s="20"/>
      <c r="G322" s="20"/>
    </row>
    <row r="323" spans="2:7" x14ac:dyDescent="0.2">
      <c r="B323" s="20"/>
      <c r="C323" s="20"/>
      <c r="D323" s="20"/>
      <c r="E323" s="20"/>
      <c r="F323" s="20"/>
      <c r="G323" s="20"/>
    </row>
    <row r="324" spans="2:7" x14ac:dyDescent="0.2">
      <c r="B324" s="20"/>
      <c r="C324" s="20"/>
      <c r="D324" s="20"/>
      <c r="E324" s="20"/>
      <c r="F324" s="20"/>
      <c r="G324" s="20"/>
    </row>
    <row r="325" spans="2:7" x14ac:dyDescent="0.2">
      <c r="B325" s="20"/>
      <c r="C325" s="20"/>
      <c r="D325" s="20"/>
      <c r="E325" s="20"/>
      <c r="F325" s="20"/>
      <c r="G325" s="20"/>
    </row>
    <row r="326" spans="2:7" x14ac:dyDescent="0.2">
      <c r="B326" s="20"/>
      <c r="C326" s="20"/>
      <c r="D326" s="20"/>
      <c r="E326" s="20"/>
      <c r="F326" s="20"/>
      <c r="G326" s="20"/>
    </row>
    <row r="327" spans="2:7" x14ac:dyDescent="0.2">
      <c r="B327" s="20"/>
      <c r="C327" s="20"/>
      <c r="D327" s="20"/>
      <c r="E327" s="20"/>
      <c r="F327" s="20"/>
      <c r="G327" s="20"/>
    </row>
    <row r="328" spans="2:7" x14ac:dyDescent="0.2">
      <c r="B328" s="20"/>
      <c r="C328" s="20"/>
      <c r="D328" s="20"/>
      <c r="E328" s="20"/>
      <c r="F328" s="20"/>
      <c r="G328" s="20"/>
    </row>
    <row r="329" spans="2:7" x14ac:dyDescent="0.2">
      <c r="B329" s="20"/>
      <c r="C329" s="20"/>
      <c r="D329" s="20"/>
      <c r="E329" s="20"/>
      <c r="F329" s="20"/>
      <c r="G329" s="20"/>
    </row>
    <row r="330" spans="2:7" x14ac:dyDescent="0.2">
      <c r="B330" s="20"/>
      <c r="C330" s="20"/>
      <c r="D330" s="20"/>
      <c r="E330" s="20"/>
      <c r="F330" s="20"/>
      <c r="G330" s="20"/>
    </row>
    <row r="331" spans="2:7" x14ac:dyDescent="0.2">
      <c r="B331" s="20"/>
      <c r="C331" s="20"/>
      <c r="D331" s="20"/>
      <c r="E331" s="20"/>
      <c r="F331" s="20"/>
      <c r="G331" s="20"/>
    </row>
    <row r="332" spans="2:7" x14ac:dyDescent="0.2">
      <c r="B332" s="20"/>
      <c r="C332" s="20"/>
      <c r="D332" s="20"/>
      <c r="E332" s="20"/>
      <c r="F332" s="20"/>
      <c r="G332" s="20"/>
    </row>
    <row r="333" spans="2:7" x14ac:dyDescent="0.2">
      <c r="B333" s="20"/>
      <c r="C333" s="20"/>
      <c r="D333" s="20"/>
      <c r="E333" s="20"/>
      <c r="F333" s="20"/>
      <c r="G333" s="20"/>
    </row>
    <row r="334" spans="2:7" x14ac:dyDescent="0.2">
      <c r="B334" s="20"/>
      <c r="C334" s="20"/>
      <c r="D334" s="20"/>
      <c r="E334" s="20"/>
      <c r="F334" s="20"/>
      <c r="G334" s="20"/>
    </row>
    <row r="335" spans="2:7" x14ac:dyDescent="0.2">
      <c r="B335" s="20"/>
      <c r="C335" s="20"/>
      <c r="D335" s="20"/>
      <c r="E335" s="20"/>
      <c r="F335" s="20"/>
      <c r="G335" s="20"/>
    </row>
    <row r="336" spans="2:7" x14ac:dyDescent="0.2">
      <c r="B336" s="20"/>
      <c r="C336" s="20"/>
      <c r="D336" s="20"/>
      <c r="E336" s="20"/>
      <c r="F336" s="20"/>
      <c r="G336" s="20"/>
    </row>
    <row r="337" spans="2:7" x14ac:dyDescent="0.2">
      <c r="B337" s="20"/>
      <c r="C337" s="20"/>
      <c r="D337" s="20"/>
      <c r="E337" s="20"/>
      <c r="F337" s="20"/>
      <c r="G337" s="20"/>
    </row>
    <row r="338" spans="2:7" x14ac:dyDescent="0.2">
      <c r="B338" s="20"/>
      <c r="C338" s="20"/>
      <c r="D338" s="20"/>
      <c r="E338" s="20"/>
      <c r="F338" s="20"/>
      <c r="G338" s="20"/>
    </row>
    <row r="339" spans="2:7" x14ac:dyDescent="0.2">
      <c r="B339" s="20"/>
      <c r="C339" s="20"/>
      <c r="D339" s="20"/>
      <c r="E339" s="20"/>
      <c r="F339" s="20"/>
      <c r="G339" s="20"/>
    </row>
    <row r="340" spans="2:7" x14ac:dyDescent="0.2">
      <c r="B340" s="20"/>
      <c r="C340" s="20"/>
      <c r="D340" s="20"/>
      <c r="E340" s="20"/>
      <c r="F340" s="20"/>
      <c r="G340" s="20"/>
    </row>
    <row r="341" spans="2:7" x14ac:dyDescent="0.2">
      <c r="B341" s="20"/>
      <c r="C341" s="20"/>
      <c r="D341" s="20"/>
      <c r="E341" s="20"/>
      <c r="F341" s="20"/>
      <c r="G341" s="20"/>
    </row>
    <row r="342" spans="2:7" x14ac:dyDescent="0.2">
      <c r="B342" s="20"/>
      <c r="C342" s="20"/>
      <c r="D342" s="20"/>
      <c r="E342" s="20"/>
      <c r="F342" s="20"/>
      <c r="G342" s="20"/>
    </row>
    <row r="343" spans="2:7" x14ac:dyDescent="0.2">
      <c r="B343" s="20"/>
      <c r="C343" s="20"/>
      <c r="D343" s="20"/>
      <c r="E343" s="20"/>
      <c r="F343" s="20"/>
      <c r="G343" s="20"/>
    </row>
    <row r="344" spans="2:7" x14ac:dyDescent="0.2">
      <c r="B344" s="20"/>
      <c r="C344" s="20"/>
      <c r="D344" s="20"/>
      <c r="E344" s="20"/>
      <c r="F344" s="20"/>
      <c r="G344" s="20"/>
    </row>
    <row r="345" spans="2:7" x14ac:dyDescent="0.2">
      <c r="B345" s="20"/>
      <c r="C345" s="20"/>
      <c r="D345" s="20"/>
      <c r="E345" s="20"/>
      <c r="F345" s="20"/>
      <c r="G345" s="20"/>
    </row>
    <row r="346" spans="2:7" x14ac:dyDescent="0.2">
      <c r="B346" s="20"/>
      <c r="C346" s="20"/>
      <c r="D346" s="20"/>
      <c r="E346" s="20"/>
      <c r="F346" s="20"/>
      <c r="G346" s="20"/>
    </row>
    <row r="347" spans="2:7" x14ac:dyDescent="0.2">
      <c r="B347" s="20"/>
      <c r="C347" s="20"/>
      <c r="D347" s="20"/>
      <c r="E347" s="20"/>
      <c r="F347" s="20"/>
      <c r="G347" s="20"/>
    </row>
    <row r="348" spans="2:7" x14ac:dyDescent="0.2">
      <c r="B348" s="20"/>
      <c r="C348" s="20"/>
      <c r="D348" s="20"/>
      <c r="E348" s="20"/>
      <c r="F348" s="20"/>
      <c r="G348" s="20"/>
    </row>
    <row r="349" spans="2:7" x14ac:dyDescent="0.2">
      <c r="B349" s="20"/>
      <c r="C349" s="20"/>
      <c r="D349" s="20"/>
      <c r="E349" s="20"/>
      <c r="F349" s="20"/>
      <c r="G349" s="20"/>
    </row>
    <row r="350" spans="2:7" x14ac:dyDescent="0.2">
      <c r="B350" s="20"/>
      <c r="C350" s="20"/>
      <c r="D350" s="20"/>
      <c r="E350" s="20"/>
      <c r="F350" s="20"/>
      <c r="G350" s="20"/>
    </row>
    <row r="351" spans="2:7" x14ac:dyDescent="0.2">
      <c r="B351" s="20"/>
      <c r="C351" s="20"/>
      <c r="D351" s="20"/>
      <c r="E351" s="20"/>
      <c r="F351" s="20"/>
      <c r="G351" s="20"/>
    </row>
  </sheetData>
  <mergeCells count="1">
    <mergeCell ref="I22:M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FULL_ADS_RESULTS</vt:lpstr>
      <vt:lpstr>ICP_Results_ALL</vt:lpstr>
      <vt:lpstr>Cd_Results</vt:lpstr>
      <vt:lpstr>Na_Summary</vt:lpstr>
      <vt:lpstr>Na_Ratio_Summary</vt:lpstr>
      <vt:lpstr>Na_Ratio_Summary2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2019-05-09T10:45:59Z</dcterms:created>
  <dcterms:modified xsi:type="dcterms:W3CDTF">2019-06-12T08:21:00Z</dcterms:modified>
</cp:coreProperties>
</file>