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My_Documents\Appendixes\"/>
    </mc:Choice>
  </mc:AlternateContent>
  <bookViews>
    <workbookView xWindow="0" yWindow="0" windowWidth="28800" windowHeight="12000" activeTab="3"/>
  </bookViews>
  <sheets>
    <sheet name="Core 1 " sheetId="1" r:id="rId1"/>
    <sheet name="Quadrat 1" sheetId="2" r:id="rId2"/>
    <sheet name="Quadrat 4" sheetId="3" r:id="rId3"/>
    <sheet name="Surface sample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40" i="4" l="1"/>
  <c r="BC40" i="4" s="1"/>
  <c r="BA40" i="4"/>
  <c r="AZ40" i="4"/>
  <c r="BH40" i="4" s="1"/>
  <c r="AJ40" i="4"/>
  <c r="AK40" i="4" s="1"/>
  <c r="AL40" i="4" s="1"/>
  <c r="AI40" i="4"/>
  <c r="BF40" i="4" s="1"/>
  <c r="BN40" i="4" s="1"/>
  <c r="Y40" i="4"/>
  <c r="Z40" i="4" s="1"/>
  <c r="AA40" i="4" s="1"/>
  <c r="X40" i="4"/>
  <c r="BE40" i="4" s="1"/>
  <c r="O40" i="4"/>
  <c r="P40" i="4" s="1"/>
  <c r="N40" i="4"/>
  <c r="M40" i="4"/>
  <c r="BG40" i="4" s="1"/>
  <c r="BH37" i="4"/>
  <c r="BF37" i="4"/>
  <c r="BN37" i="4" s="1"/>
  <c r="BA37" i="4"/>
  <c r="BB37" i="4" s="1"/>
  <c r="BC37" i="4" s="1"/>
  <c r="AZ37" i="4"/>
  <c r="AK37" i="4"/>
  <c r="AL37" i="4" s="1"/>
  <c r="AJ37" i="4"/>
  <c r="AI37" i="4"/>
  <c r="Y37" i="4"/>
  <c r="Z37" i="4" s="1"/>
  <c r="AA37" i="4" s="1"/>
  <c r="X37" i="4"/>
  <c r="BE37" i="4" s="1"/>
  <c r="N37" i="4"/>
  <c r="O37" i="4" s="1"/>
  <c r="P37" i="4" s="1"/>
  <c r="M37" i="4"/>
  <c r="BG37" i="4" s="1"/>
  <c r="BA34" i="4"/>
  <c r="BB34" i="4" s="1"/>
  <c r="BC34" i="4" s="1"/>
  <c r="AZ34" i="4"/>
  <c r="BH34" i="4" s="1"/>
  <c r="AJ34" i="4"/>
  <c r="AK34" i="4" s="1"/>
  <c r="AL34" i="4" s="1"/>
  <c r="AI34" i="4"/>
  <c r="BF34" i="4" s="1"/>
  <c r="Z34" i="4"/>
  <c r="AA34" i="4" s="1"/>
  <c r="Y34" i="4"/>
  <c r="X34" i="4"/>
  <c r="BE34" i="4" s="1"/>
  <c r="N34" i="4"/>
  <c r="O34" i="4" s="1"/>
  <c r="P34" i="4" s="1"/>
  <c r="M34" i="4"/>
  <c r="BG34" i="4" s="1"/>
  <c r="BB31" i="4"/>
  <c r="BC31" i="4" s="1"/>
  <c r="BA31" i="4"/>
  <c r="AZ31" i="4"/>
  <c r="BH31" i="4" s="1"/>
  <c r="AJ31" i="4"/>
  <c r="AK31" i="4" s="1"/>
  <c r="AL31" i="4" s="1"/>
  <c r="AI31" i="4"/>
  <c r="BF31" i="4" s="1"/>
  <c r="BN31" i="4" s="1"/>
  <c r="Y31" i="4"/>
  <c r="Z31" i="4" s="1"/>
  <c r="AA31" i="4" s="1"/>
  <c r="X31" i="4"/>
  <c r="BE31" i="4" s="1"/>
  <c r="O31" i="4"/>
  <c r="P31" i="4" s="1"/>
  <c r="N31" i="4"/>
  <c r="M31" i="4"/>
  <c r="BG31" i="4" s="1"/>
  <c r="BH28" i="4"/>
  <c r="BF28" i="4"/>
  <c r="BN28" i="4" s="1"/>
  <c r="BA28" i="4"/>
  <c r="BB28" i="4" s="1"/>
  <c r="BC28" i="4" s="1"/>
  <c r="AZ28" i="4"/>
  <c r="AK28" i="4"/>
  <c r="AL28" i="4" s="1"/>
  <c r="AJ28" i="4"/>
  <c r="AI28" i="4"/>
  <c r="Y28" i="4"/>
  <c r="Z28" i="4" s="1"/>
  <c r="AA28" i="4" s="1"/>
  <c r="X28" i="4"/>
  <c r="BE28" i="4" s="1"/>
  <c r="N28" i="4"/>
  <c r="O28" i="4" s="1"/>
  <c r="P28" i="4" s="1"/>
  <c r="M28" i="4"/>
  <c r="BG28" i="4" s="1"/>
  <c r="BF25" i="4"/>
  <c r="BA25" i="4"/>
  <c r="BB25" i="4" s="1"/>
  <c r="BC25" i="4" s="1"/>
  <c r="AZ25" i="4"/>
  <c r="BH25" i="4" s="1"/>
  <c r="AJ25" i="4"/>
  <c r="AK25" i="4" s="1"/>
  <c r="AL25" i="4" s="1"/>
  <c r="AI25" i="4"/>
  <c r="Z25" i="4"/>
  <c r="AA25" i="4" s="1"/>
  <c r="Y25" i="4"/>
  <c r="X25" i="4"/>
  <c r="BE25" i="4" s="1"/>
  <c r="N25" i="4"/>
  <c r="O25" i="4" s="1"/>
  <c r="P25" i="4" s="1"/>
  <c r="M25" i="4"/>
  <c r="BG25" i="4" s="1"/>
  <c r="BH22" i="4"/>
  <c r="BB22" i="4"/>
  <c r="BC22" i="4" s="1"/>
  <c r="BA22" i="4"/>
  <c r="AZ22" i="4"/>
  <c r="AJ22" i="4"/>
  <c r="AK22" i="4" s="1"/>
  <c r="AL22" i="4" s="1"/>
  <c r="AI22" i="4"/>
  <c r="BF22" i="4" s="1"/>
  <c r="Y22" i="4"/>
  <c r="Z22" i="4" s="1"/>
  <c r="AA22" i="4" s="1"/>
  <c r="X22" i="4"/>
  <c r="BE22" i="4" s="1"/>
  <c r="O22" i="4"/>
  <c r="P22" i="4" s="1"/>
  <c r="N22" i="4"/>
  <c r="M22" i="4"/>
  <c r="BG22" i="4" s="1"/>
  <c r="BF19" i="4"/>
  <c r="BA19" i="4"/>
  <c r="BB19" i="4" s="1"/>
  <c r="BC19" i="4" s="1"/>
  <c r="AZ19" i="4"/>
  <c r="BH19" i="4" s="1"/>
  <c r="AK19" i="4"/>
  <c r="AL19" i="4" s="1"/>
  <c r="AJ19" i="4"/>
  <c r="AI19" i="4"/>
  <c r="Y19" i="4"/>
  <c r="Z19" i="4" s="1"/>
  <c r="AA19" i="4" s="1"/>
  <c r="X19" i="4"/>
  <c r="BE19" i="4" s="1"/>
  <c r="N19" i="4"/>
  <c r="O19" i="4" s="1"/>
  <c r="P19" i="4" s="1"/>
  <c r="M19" i="4"/>
  <c r="BG19" i="4" s="1"/>
  <c r="BF16" i="4"/>
  <c r="BA16" i="4"/>
  <c r="BB16" i="4" s="1"/>
  <c r="BC16" i="4" s="1"/>
  <c r="AZ16" i="4"/>
  <c r="BH16" i="4" s="1"/>
  <c r="AJ16" i="4"/>
  <c r="AK16" i="4" s="1"/>
  <c r="AL16" i="4" s="1"/>
  <c r="AI16" i="4"/>
  <c r="Z16" i="4"/>
  <c r="AA16" i="4" s="1"/>
  <c r="Y16" i="4"/>
  <c r="X16" i="4"/>
  <c r="BE16" i="4" s="1"/>
  <c r="N16" i="4"/>
  <c r="O16" i="4" s="1"/>
  <c r="P16" i="4" s="1"/>
  <c r="M16" i="4"/>
  <c r="BG16" i="4" s="1"/>
  <c r="BH13" i="4"/>
  <c r="BO13" i="4" s="1"/>
  <c r="BB13" i="4"/>
  <c r="BC13" i="4" s="1"/>
  <c r="BA13" i="4"/>
  <c r="AZ13" i="4"/>
  <c r="AJ13" i="4"/>
  <c r="AK13" i="4" s="1"/>
  <c r="AL13" i="4" s="1"/>
  <c r="AI13" i="4"/>
  <c r="BF13" i="4" s="1"/>
  <c r="Y13" i="4"/>
  <c r="Z13" i="4" s="1"/>
  <c r="AA13" i="4" s="1"/>
  <c r="X13" i="4"/>
  <c r="BE13" i="4" s="1"/>
  <c r="O13" i="4"/>
  <c r="P13" i="4" s="1"/>
  <c r="N13" i="4"/>
  <c r="M13" i="4"/>
  <c r="BG13" i="4" s="1"/>
  <c r="BF10" i="4"/>
  <c r="BA10" i="4"/>
  <c r="BB10" i="4" s="1"/>
  <c r="BC10" i="4" s="1"/>
  <c r="AZ10" i="4"/>
  <c r="BH10" i="4" s="1"/>
  <c r="AK10" i="4"/>
  <c r="AL10" i="4" s="1"/>
  <c r="AJ10" i="4"/>
  <c r="AI10" i="4"/>
  <c r="Y10" i="4"/>
  <c r="Z10" i="4" s="1"/>
  <c r="AA10" i="4" s="1"/>
  <c r="X10" i="4"/>
  <c r="BE10" i="4" s="1"/>
  <c r="N10" i="4"/>
  <c r="O10" i="4" s="1"/>
  <c r="P10" i="4" s="1"/>
  <c r="M10" i="4"/>
  <c r="BG10" i="4" s="1"/>
  <c r="BF7" i="4"/>
  <c r="BA7" i="4"/>
  <c r="BB7" i="4" s="1"/>
  <c r="BC7" i="4" s="1"/>
  <c r="AZ7" i="4"/>
  <c r="BH7" i="4" s="1"/>
  <c r="AJ7" i="4"/>
  <c r="AK7" i="4" s="1"/>
  <c r="AL7" i="4" s="1"/>
  <c r="AI7" i="4"/>
  <c r="Z7" i="4"/>
  <c r="AA7" i="4" s="1"/>
  <c r="Y7" i="4"/>
  <c r="X7" i="4"/>
  <c r="BE7" i="4" s="1"/>
  <c r="N7" i="4"/>
  <c r="O7" i="4" s="1"/>
  <c r="P7" i="4" s="1"/>
  <c r="M7" i="4"/>
  <c r="BG7" i="4" s="1"/>
  <c r="BH4" i="4"/>
  <c r="BB4" i="4"/>
  <c r="BC4" i="4" s="1"/>
  <c r="BA4" i="4"/>
  <c r="AZ4" i="4"/>
  <c r="AJ4" i="4"/>
  <c r="AK4" i="4" s="1"/>
  <c r="AL4" i="4" s="1"/>
  <c r="AI4" i="4"/>
  <c r="BF4" i="4" s="1"/>
  <c r="Y4" i="4"/>
  <c r="Z4" i="4" s="1"/>
  <c r="AA4" i="4" s="1"/>
  <c r="X4" i="4"/>
  <c r="BE4" i="4" s="1"/>
  <c r="O4" i="4"/>
  <c r="P4" i="4" s="1"/>
  <c r="N4" i="4"/>
  <c r="M4" i="4"/>
  <c r="BG4" i="4" s="1"/>
  <c r="BM25" i="4" l="1"/>
  <c r="BL25" i="4"/>
  <c r="BN25" i="4"/>
  <c r="BJ28" i="4"/>
  <c r="BK28" i="4" s="1"/>
  <c r="BO34" i="4"/>
  <c r="BJ34" i="4"/>
  <c r="BK34" i="4" s="1"/>
  <c r="BJ37" i="4"/>
  <c r="BK37" i="4" s="1"/>
  <c r="BM4" i="4"/>
  <c r="BL4" i="4"/>
  <c r="BO4" i="4"/>
  <c r="BJ10" i="4"/>
  <c r="BK10" i="4" s="1"/>
  <c r="BO10" i="4"/>
  <c r="BM13" i="4"/>
  <c r="BL13" i="4"/>
  <c r="BM34" i="4"/>
  <c r="BL34" i="4"/>
  <c r="BM16" i="4"/>
  <c r="BL16" i="4"/>
  <c r="BN16" i="4"/>
  <c r="BN4" i="4"/>
  <c r="BJ4" i="4"/>
  <c r="BK4" i="4" s="1"/>
  <c r="BM22" i="4"/>
  <c r="BL22" i="4"/>
  <c r="BO31" i="4"/>
  <c r="BJ31" i="4"/>
  <c r="BK31" i="4" s="1"/>
  <c r="BO40" i="4"/>
  <c r="BJ40" i="4"/>
  <c r="BK40" i="4" s="1"/>
  <c r="BO7" i="4"/>
  <c r="BJ7" i="4"/>
  <c r="BK7" i="4" s="1"/>
  <c r="BN10" i="4"/>
  <c r="BJ13" i="4"/>
  <c r="BK13" i="4" s="1"/>
  <c r="BN13" i="4"/>
  <c r="BL19" i="4"/>
  <c r="BM19" i="4"/>
  <c r="BO22" i="4"/>
  <c r="BO25" i="4"/>
  <c r="BJ25" i="4"/>
  <c r="BK25" i="4" s="1"/>
  <c r="BM10" i="4"/>
  <c r="BL10" i="4"/>
  <c r="BJ19" i="4"/>
  <c r="BK19" i="4" s="1"/>
  <c r="BO19" i="4"/>
  <c r="BM7" i="4"/>
  <c r="BL7" i="4"/>
  <c r="BN7" i="4"/>
  <c r="BO16" i="4"/>
  <c r="BJ16" i="4"/>
  <c r="BK16" i="4" s="1"/>
  <c r="BN19" i="4"/>
  <c r="BN22" i="4"/>
  <c r="BJ22" i="4"/>
  <c r="BK22" i="4" s="1"/>
  <c r="BM28" i="4"/>
  <c r="BL28" i="4"/>
  <c r="BM31" i="4"/>
  <c r="BL31" i="4"/>
  <c r="BN34" i="4"/>
  <c r="BL37" i="4"/>
  <c r="BM37" i="4"/>
  <c r="BM40" i="4"/>
  <c r="BL40" i="4"/>
  <c r="BO28" i="4"/>
  <c r="BO37" i="4"/>
  <c r="BB70" i="3" l="1"/>
  <c r="BC70" i="3" s="1"/>
  <c r="BA70" i="3"/>
  <c r="AZ70" i="3"/>
  <c r="BH70" i="3" s="1"/>
  <c r="AJ70" i="3"/>
  <c r="AK70" i="3" s="1"/>
  <c r="AI70" i="3"/>
  <c r="BF70" i="3" s="1"/>
  <c r="BN70" i="3" s="1"/>
  <c r="Y70" i="3"/>
  <c r="Z70" i="3" s="1"/>
  <c r="AA70" i="3" s="1"/>
  <c r="X70" i="3"/>
  <c r="BE70" i="3" s="1"/>
  <c r="O70" i="3"/>
  <c r="P70" i="3" s="1"/>
  <c r="N70" i="3"/>
  <c r="M70" i="3"/>
  <c r="BG70" i="3" s="1"/>
  <c r="BH67" i="3"/>
  <c r="BF67" i="3"/>
  <c r="BN67" i="3" s="1"/>
  <c r="BE67" i="3"/>
  <c r="BA67" i="3"/>
  <c r="BB67" i="3" s="1"/>
  <c r="BC67" i="3" s="1"/>
  <c r="AZ67" i="3"/>
  <c r="AK67" i="3"/>
  <c r="AL67" i="3" s="1"/>
  <c r="AJ67" i="3"/>
  <c r="AI67" i="3"/>
  <c r="Y67" i="3"/>
  <c r="Z67" i="3" s="1"/>
  <c r="AA67" i="3" s="1"/>
  <c r="X67" i="3"/>
  <c r="N67" i="3"/>
  <c r="O67" i="3" s="1"/>
  <c r="P67" i="3" s="1"/>
  <c r="M67" i="3"/>
  <c r="BG67" i="3" s="1"/>
  <c r="BL67" i="3" s="1"/>
  <c r="BG64" i="3"/>
  <c r="BA64" i="3"/>
  <c r="BB64" i="3" s="1"/>
  <c r="BC64" i="3" s="1"/>
  <c r="AZ64" i="3"/>
  <c r="BH64" i="3" s="1"/>
  <c r="AJ64" i="3"/>
  <c r="AK64" i="3" s="1"/>
  <c r="AL64" i="3" s="1"/>
  <c r="AI64" i="3"/>
  <c r="BF64" i="3" s="1"/>
  <c r="BN64" i="3" s="1"/>
  <c r="Z64" i="3"/>
  <c r="AA64" i="3" s="1"/>
  <c r="Y64" i="3"/>
  <c r="X64" i="3"/>
  <c r="BE64" i="3" s="1"/>
  <c r="N64" i="3"/>
  <c r="O64" i="3" s="1"/>
  <c r="M64" i="3"/>
  <c r="BJ61" i="3"/>
  <c r="BK61" i="3" s="1"/>
  <c r="BB61" i="3"/>
  <c r="BC61" i="3" s="1"/>
  <c r="BA61" i="3"/>
  <c r="AZ61" i="3"/>
  <c r="BH61" i="3" s="1"/>
  <c r="BO61" i="3" s="1"/>
  <c r="AJ61" i="3"/>
  <c r="AK61" i="3" s="1"/>
  <c r="AI61" i="3"/>
  <c r="BF61" i="3" s="1"/>
  <c r="Y61" i="3"/>
  <c r="Z61" i="3" s="1"/>
  <c r="AA61" i="3" s="1"/>
  <c r="X61" i="3"/>
  <c r="BE61" i="3" s="1"/>
  <c r="O61" i="3"/>
  <c r="P61" i="3" s="1"/>
  <c r="N61" i="3"/>
  <c r="M61" i="3"/>
  <c r="BG61" i="3" s="1"/>
  <c r="BH58" i="3"/>
  <c r="BF58" i="3"/>
  <c r="BA58" i="3"/>
  <c r="BB58" i="3" s="1"/>
  <c r="BC58" i="3" s="1"/>
  <c r="AZ58" i="3"/>
  <c r="AK58" i="3"/>
  <c r="AL58" i="3" s="1"/>
  <c r="AJ58" i="3"/>
  <c r="AI58" i="3"/>
  <c r="Y58" i="3"/>
  <c r="Z58" i="3" s="1"/>
  <c r="X58" i="3"/>
  <c r="BE58" i="3" s="1"/>
  <c r="N58" i="3"/>
  <c r="O58" i="3" s="1"/>
  <c r="P58" i="3" s="1"/>
  <c r="M58" i="3"/>
  <c r="BG58" i="3" s="1"/>
  <c r="BN55" i="3"/>
  <c r="BG55" i="3"/>
  <c r="BA55" i="3"/>
  <c r="BB55" i="3" s="1"/>
  <c r="AZ55" i="3"/>
  <c r="BH55" i="3" s="1"/>
  <c r="AJ55" i="3"/>
  <c r="AK55" i="3" s="1"/>
  <c r="AL55" i="3" s="1"/>
  <c r="AI55" i="3"/>
  <c r="BF55" i="3" s="1"/>
  <c r="Z55" i="3"/>
  <c r="AA55" i="3" s="1"/>
  <c r="Y55" i="3"/>
  <c r="X55" i="3"/>
  <c r="BE55" i="3" s="1"/>
  <c r="N55" i="3"/>
  <c r="O55" i="3" s="1"/>
  <c r="P55" i="3" s="1"/>
  <c r="M55" i="3"/>
  <c r="BM52" i="3"/>
  <c r="BJ52" i="3"/>
  <c r="BK52" i="3" s="1"/>
  <c r="BH52" i="3"/>
  <c r="BO52" i="3" s="1"/>
  <c r="BG52" i="3"/>
  <c r="BF52" i="3"/>
  <c r="BN52" i="3" s="1"/>
  <c r="BE52" i="3"/>
  <c r="BL52" i="3" s="1"/>
  <c r="BH49" i="3"/>
  <c r="BG49" i="3"/>
  <c r="BA49" i="3"/>
  <c r="BB49" i="3" s="1"/>
  <c r="BC49" i="3" s="1"/>
  <c r="AZ49" i="3"/>
  <c r="AJ49" i="3"/>
  <c r="AK49" i="3" s="1"/>
  <c r="AL49" i="3" s="1"/>
  <c r="AI49" i="3"/>
  <c r="BF49" i="3" s="1"/>
  <c r="BN49" i="3" s="1"/>
  <c r="AA49" i="3"/>
  <c r="Z49" i="3"/>
  <c r="Y49" i="3"/>
  <c r="X49" i="3"/>
  <c r="BE49" i="3" s="1"/>
  <c r="N49" i="3"/>
  <c r="O49" i="3" s="1"/>
  <c r="M49" i="3"/>
  <c r="BC46" i="3"/>
  <c r="BB46" i="3"/>
  <c r="BA46" i="3"/>
  <c r="AZ46" i="3"/>
  <c r="BH46" i="3" s="1"/>
  <c r="AJ46" i="3"/>
  <c r="AK46" i="3" s="1"/>
  <c r="AL46" i="3" s="1"/>
  <c r="AI46" i="3"/>
  <c r="BF46" i="3" s="1"/>
  <c r="Y46" i="3"/>
  <c r="Z46" i="3" s="1"/>
  <c r="AA46" i="3" s="1"/>
  <c r="X46" i="3"/>
  <c r="BE46" i="3" s="1"/>
  <c r="O46" i="3"/>
  <c r="P46" i="3" s="1"/>
  <c r="N46" i="3"/>
  <c r="M46" i="3"/>
  <c r="BG46" i="3" s="1"/>
  <c r="BH43" i="3"/>
  <c r="BF43" i="3"/>
  <c r="BE43" i="3"/>
  <c r="BM43" i="3" s="1"/>
  <c r="BA43" i="3"/>
  <c r="BB43" i="3" s="1"/>
  <c r="BC43" i="3" s="1"/>
  <c r="AZ43" i="3"/>
  <c r="AL43" i="3"/>
  <c r="AK43" i="3"/>
  <c r="AJ43" i="3"/>
  <c r="AI43" i="3"/>
  <c r="Y43" i="3"/>
  <c r="Z43" i="3" s="1"/>
  <c r="X43" i="3"/>
  <c r="N43" i="3"/>
  <c r="O43" i="3" s="1"/>
  <c r="P43" i="3" s="1"/>
  <c r="M43" i="3"/>
  <c r="BG43" i="3" s="1"/>
  <c r="BH40" i="3"/>
  <c r="BO40" i="3" s="1"/>
  <c r="BA40" i="3"/>
  <c r="BB40" i="3" s="1"/>
  <c r="BC40" i="3" s="1"/>
  <c r="AZ40" i="3"/>
  <c r="AJ40" i="3"/>
  <c r="AK40" i="3" s="1"/>
  <c r="AL40" i="3" s="1"/>
  <c r="AI40" i="3"/>
  <c r="BF40" i="3" s="1"/>
  <c r="BN40" i="3" s="1"/>
  <c r="Z40" i="3"/>
  <c r="AA40" i="3" s="1"/>
  <c r="Y40" i="3"/>
  <c r="X40" i="3"/>
  <c r="BE40" i="3" s="1"/>
  <c r="N40" i="3"/>
  <c r="O40" i="3" s="1"/>
  <c r="M40" i="3"/>
  <c r="BG40" i="3" s="1"/>
  <c r="BB37" i="3"/>
  <c r="BC37" i="3" s="1"/>
  <c r="BA37" i="3"/>
  <c r="AZ37" i="3"/>
  <c r="BH37" i="3" s="1"/>
  <c r="BO37" i="3" s="1"/>
  <c r="AL37" i="3"/>
  <c r="AJ37" i="3"/>
  <c r="AK37" i="3" s="1"/>
  <c r="AI37" i="3"/>
  <c r="BF37" i="3" s="1"/>
  <c r="Y37" i="3"/>
  <c r="Z37" i="3" s="1"/>
  <c r="AA37" i="3" s="1"/>
  <c r="X37" i="3"/>
  <c r="BE37" i="3" s="1"/>
  <c r="O37" i="3"/>
  <c r="P37" i="3" s="1"/>
  <c r="N37" i="3"/>
  <c r="M37" i="3"/>
  <c r="BG37" i="3" s="1"/>
  <c r="BH34" i="3"/>
  <c r="BF34" i="3"/>
  <c r="BA34" i="3"/>
  <c r="BB34" i="3" s="1"/>
  <c r="BC34" i="3" s="1"/>
  <c r="AZ34" i="3"/>
  <c r="AK34" i="3"/>
  <c r="AL34" i="3" s="1"/>
  <c r="AJ34" i="3"/>
  <c r="AI34" i="3"/>
  <c r="AA34" i="3"/>
  <c r="Y34" i="3"/>
  <c r="Z34" i="3" s="1"/>
  <c r="X34" i="3"/>
  <c r="BE34" i="3" s="1"/>
  <c r="N34" i="3"/>
  <c r="O34" i="3" s="1"/>
  <c r="P34" i="3" s="1"/>
  <c r="M34" i="3"/>
  <c r="BG34" i="3" s="1"/>
  <c r="BN31" i="3"/>
  <c r="BA31" i="3"/>
  <c r="BB31" i="3" s="1"/>
  <c r="BC31" i="3" s="1"/>
  <c r="AZ31" i="3"/>
  <c r="BH31" i="3" s="1"/>
  <c r="AJ31" i="3"/>
  <c r="AK31" i="3" s="1"/>
  <c r="AL31" i="3" s="1"/>
  <c r="AI31" i="3"/>
  <c r="BF31" i="3" s="1"/>
  <c r="AA31" i="3"/>
  <c r="Z31" i="3"/>
  <c r="Y31" i="3"/>
  <c r="X31" i="3"/>
  <c r="BE31" i="3" s="1"/>
  <c r="N31" i="3"/>
  <c r="O31" i="3" s="1"/>
  <c r="P31" i="3" s="1"/>
  <c r="M31" i="3"/>
  <c r="BG31" i="3" s="1"/>
  <c r="BB28" i="3"/>
  <c r="BC28" i="3" s="1"/>
  <c r="BA28" i="3"/>
  <c r="AZ28" i="3"/>
  <c r="BH28" i="3" s="1"/>
  <c r="BO28" i="3" s="1"/>
  <c r="AL28" i="3"/>
  <c r="AJ28" i="3"/>
  <c r="AK28" i="3" s="1"/>
  <c r="AI28" i="3"/>
  <c r="BF28" i="3" s="1"/>
  <c r="Y28" i="3"/>
  <c r="Z28" i="3" s="1"/>
  <c r="AA28" i="3" s="1"/>
  <c r="X28" i="3"/>
  <c r="BE28" i="3" s="1"/>
  <c r="O28" i="3"/>
  <c r="P28" i="3" s="1"/>
  <c r="N28" i="3"/>
  <c r="M28" i="3"/>
  <c r="BG28" i="3" s="1"/>
  <c r="BH25" i="3"/>
  <c r="BJ25" i="3" s="1"/>
  <c r="BK25" i="3" s="1"/>
  <c r="BF25" i="3"/>
  <c r="BE25" i="3"/>
  <c r="BM25" i="3" s="1"/>
  <c r="BA25" i="3"/>
  <c r="BB25" i="3" s="1"/>
  <c r="BC25" i="3" s="1"/>
  <c r="AZ25" i="3"/>
  <c r="AK25" i="3"/>
  <c r="AL25" i="3" s="1"/>
  <c r="AJ25" i="3"/>
  <c r="AI25" i="3"/>
  <c r="AA25" i="3"/>
  <c r="Y25" i="3"/>
  <c r="Z25" i="3" s="1"/>
  <c r="X25" i="3"/>
  <c r="N25" i="3"/>
  <c r="O25" i="3" s="1"/>
  <c r="P25" i="3" s="1"/>
  <c r="M25" i="3"/>
  <c r="BG25" i="3" s="1"/>
  <c r="BA22" i="3"/>
  <c r="BB22" i="3" s="1"/>
  <c r="BC22" i="3" s="1"/>
  <c r="AZ22" i="3"/>
  <c r="BH22" i="3" s="1"/>
  <c r="AJ22" i="3"/>
  <c r="AK22" i="3" s="1"/>
  <c r="AL22" i="3" s="1"/>
  <c r="AI22" i="3"/>
  <c r="BF22" i="3" s="1"/>
  <c r="AA22" i="3"/>
  <c r="Z22" i="3"/>
  <c r="Y22" i="3"/>
  <c r="X22" i="3"/>
  <c r="BE22" i="3" s="1"/>
  <c r="N22" i="3"/>
  <c r="O22" i="3" s="1"/>
  <c r="P22" i="3" s="1"/>
  <c r="M22" i="3"/>
  <c r="BG22" i="3" s="1"/>
  <c r="BB19" i="3"/>
  <c r="BC19" i="3" s="1"/>
  <c r="BA19" i="3"/>
  <c r="AZ19" i="3"/>
  <c r="BH19" i="3" s="1"/>
  <c r="BO19" i="3" s="1"/>
  <c r="AL19" i="3"/>
  <c r="AJ19" i="3"/>
  <c r="AK19" i="3" s="1"/>
  <c r="AI19" i="3"/>
  <c r="BF19" i="3" s="1"/>
  <c r="Y19" i="3"/>
  <c r="Z19" i="3" s="1"/>
  <c r="AA19" i="3" s="1"/>
  <c r="X19" i="3"/>
  <c r="BE19" i="3" s="1"/>
  <c r="O19" i="3"/>
  <c r="P19" i="3" s="1"/>
  <c r="N19" i="3"/>
  <c r="M19" i="3"/>
  <c r="BG19" i="3" s="1"/>
  <c r="BH16" i="3"/>
  <c r="BF16" i="3"/>
  <c r="BA16" i="3"/>
  <c r="BB16" i="3" s="1"/>
  <c r="BC16" i="3" s="1"/>
  <c r="AZ16" i="3"/>
  <c r="AK16" i="3"/>
  <c r="AL16" i="3" s="1"/>
  <c r="AJ16" i="3"/>
  <c r="AI16" i="3"/>
  <c r="AA16" i="3"/>
  <c r="Y16" i="3"/>
  <c r="Z16" i="3" s="1"/>
  <c r="X16" i="3"/>
  <c r="BE16" i="3" s="1"/>
  <c r="N16" i="3"/>
  <c r="O16" i="3" s="1"/>
  <c r="P16" i="3" s="1"/>
  <c r="M16" i="3"/>
  <c r="BG16" i="3" s="1"/>
  <c r="BA13" i="3"/>
  <c r="BB13" i="3" s="1"/>
  <c r="BC13" i="3" s="1"/>
  <c r="AZ13" i="3"/>
  <c r="BH13" i="3" s="1"/>
  <c r="AJ13" i="3"/>
  <c r="AK13" i="3" s="1"/>
  <c r="AL13" i="3" s="1"/>
  <c r="AI13" i="3"/>
  <c r="BF13" i="3" s="1"/>
  <c r="AA13" i="3"/>
  <c r="Z13" i="3"/>
  <c r="Y13" i="3"/>
  <c r="X13" i="3"/>
  <c r="BE13" i="3" s="1"/>
  <c r="N13" i="3"/>
  <c r="O13" i="3" s="1"/>
  <c r="P13" i="3" s="1"/>
  <c r="M13" i="3"/>
  <c r="BG13" i="3" s="1"/>
  <c r="BB10" i="3"/>
  <c r="BC10" i="3" s="1"/>
  <c r="BA10" i="3"/>
  <c r="AZ10" i="3"/>
  <c r="BH10" i="3" s="1"/>
  <c r="BO10" i="3" s="1"/>
  <c r="AL10" i="3"/>
  <c r="AJ10" i="3"/>
  <c r="AK10" i="3" s="1"/>
  <c r="AI10" i="3"/>
  <c r="BF10" i="3" s="1"/>
  <c r="Y10" i="3"/>
  <c r="Z10" i="3" s="1"/>
  <c r="AA10" i="3" s="1"/>
  <c r="X10" i="3"/>
  <c r="BE10" i="3" s="1"/>
  <c r="O10" i="3"/>
  <c r="P10" i="3" s="1"/>
  <c r="N10" i="3"/>
  <c r="M10" i="3"/>
  <c r="BG10" i="3" s="1"/>
  <c r="BH7" i="3"/>
  <c r="BJ7" i="3" s="1"/>
  <c r="BK7" i="3" s="1"/>
  <c r="BF7" i="3"/>
  <c r="BE7" i="3"/>
  <c r="BM7" i="3" s="1"/>
  <c r="BA7" i="3"/>
  <c r="BB7" i="3" s="1"/>
  <c r="BC7" i="3" s="1"/>
  <c r="AZ7" i="3"/>
  <c r="AK7" i="3"/>
  <c r="AL7" i="3" s="1"/>
  <c r="AJ7" i="3"/>
  <c r="AI7" i="3"/>
  <c r="AA7" i="3"/>
  <c r="Y7" i="3"/>
  <c r="Z7" i="3" s="1"/>
  <c r="X7" i="3"/>
  <c r="N7" i="3"/>
  <c r="O7" i="3" s="1"/>
  <c r="P7" i="3" s="1"/>
  <c r="M7" i="3"/>
  <c r="BG7" i="3" s="1"/>
  <c r="BA4" i="3"/>
  <c r="BB4" i="3" s="1"/>
  <c r="BC4" i="3" s="1"/>
  <c r="AZ4" i="3"/>
  <c r="BH4" i="3" s="1"/>
  <c r="AJ4" i="3"/>
  <c r="AK4" i="3" s="1"/>
  <c r="AL4" i="3" s="1"/>
  <c r="AI4" i="3"/>
  <c r="BF4" i="3" s="1"/>
  <c r="AA4" i="3"/>
  <c r="Z4" i="3"/>
  <c r="Y4" i="3"/>
  <c r="X4" i="3"/>
  <c r="BE4" i="3" s="1"/>
  <c r="BN4" i="3" s="1"/>
  <c r="N4" i="3"/>
  <c r="O4" i="3" s="1"/>
  <c r="P4" i="3" s="1"/>
  <c r="M4" i="3"/>
  <c r="BG4" i="3" s="1"/>
  <c r="BN10" i="3" l="1"/>
  <c r="BJ10" i="3"/>
  <c r="BK10" i="3" s="1"/>
  <c r="BM16" i="3"/>
  <c r="BL16" i="3"/>
  <c r="BO16" i="3"/>
  <c r="BN28" i="3"/>
  <c r="BJ28" i="3"/>
  <c r="BK28" i="3" s="1"/>
  <c r="BJ13" i="3"/>
  <c r="BK13" i="3" s="1"/>
  <c r="BO13" i="3"/>
  <c r="BM34" i="3"/>
  <c r="BL34" i="3"/>
  <c r="BO34" i="3"/>
  <c r="BN19" i="3"/>
  <c r="BJ19" i="3"/>
  <c r="BK19" i="3" s="1"/>
  <c r="BJ31" i="3"/>
  <c r="BK31" i="3" s="1"/>
  <c r="BO31" i="3"/>
  <c r="BJ4" i="3"/>
  <c r="BK4" i="3" s="1"/>
  <c r="BO4" i="3"/>
  <c r="BM58" i="3"/>
  <c r="BL58" i="3"/>
  <c r="BJ22" i="3"/>
  <c r="BK22" i="3" s="1"/>
  <c r="BO22" i="3"/>
  <c r="BN37" i="3"/>
  <c r="BJ37" i="3"/>
  <c r="BK37" i="3" s="1"/>
  <c r="BM31" i="3"/>
  <c r="BL31" i="3"/>
  <c r="BJ49" i="3"/>
  <c r="BK49" i="3" s="1"/>
  <c r="BO49" i="3"/>
  <c r="BO58" i="3"/>
  <c r="BL7" i="3"/>
  <c r="BL25" i="3"/>
  <c r="P40" i="3"/>
  <c r="BN43" i="3"/>
  <c r="BO46" i="3"/>
  <c r="BN61" i="3"/>
  <c r="AL70" i="3"/>
  <c r="BL10" i="3"/>
  <c r="BM10" i="3"/>
  <c r="BN16" i="3"/>
  <c r="BL28" i="3"/>
  <c r="BM28" i="3"/>
  <c r="BN34" i="3"/>
  <c r="BM40" i="3"/>
  <c r="BL40" i="3"/>
  <c r="BJ43" i="3"/>
  <c r="BK43" i="3" s="1"/>
  <c r="P49" i="3"/>
  <c r="AL61" i="3"/>
  <c r="P64" i="3"/>
  <c r="BJ64" i="3"/>
  <c r="BK64" i="3" s="1"/>
  <c r="BO64" i="3"/>
  <c r="BO70" i="3"/>
  <c r="BJ16" i="3"/>
  <c r="BK16" i="3" s="1"/>
  <c r="BM22" i="3"/>
  <c r="BL22" i="3"/>
  <c r="BN22" i="3"/>
  <c r="BO25" i="3"/>
  <c r="BJ34" i="3"/>
  <c r="BK34" i="3" s="1"/>
  <c r="BL43" i="3"/>
  <c r="BM46" i="3"/>
  <c r="BL46" i="3"/>
  <c r="BM49" i="3"/>
  <c r="BL49" i="3"/>
  <c r="BJ55" i="3"/>
  <c r="BK55" i="3" s="1"/>
  <c r="BO55" i="3"/>
  <c r="BM64" i="3"/>
  <c r="BL64" i="3"/>
  <c r="BM67" i="3"/>
  <c r="BM13" i="3"/>
  <c r="BL13" i="3"/>
  <c r="BN13" i="3"/>
  <c r="BM4" i="3"/>
  <c r="BL4" i="3"/>
  <c r="BO7" i="3"/>
  <c r="BM55" i="3"/>
  <c r="BL55" i="3"/>
  <c r="BC55" i="3"/>
  <c r="AA58" i="3"/>
  <c r="BM70" i="3"/>
  <c r="BL70" i="3"/>
  <c r="BN7" i="3"/>
  <c r="BL19" i="3"/>
  <c r="BM19" i="3"/>
  <c r="BN25" i="3"/>
  <c r="BL37" i="3"/>
  <c r="BM37" i="3"/>
  <c r="BJ40" i="3"/>
  <c r="BK40" i="3" s="1"/>
  <c r="AA43" i="3"/>
  <c r="BN46" i="3"/>
  <c r="BJ46" i="3"/>
  <c r="BK46" i="3" s="1"/>
  <c r="BN58" i="3"/>
  <c r="BM61" i="3"/>
  <c r="BL61" i="3"/>
  <c r="BJ67" i="3"/>
  <c r="BK67" i="3" s="1"/>
  <c r="BJ70" i="3"/>
  <c r="BK70" i="3" s="1"/>
  <c r="BO43" i="3"/>
  <c r="BO67" i="3"/>
  <c r="BJ58" i="3"/>
  <c r="BK58" i="3" s="1"/>
  <c r="BJ67" i="2" l="1"/>
  <c r="BK67" i="2" s="1"/>
  <c r="BB67" i="2"/>
  <c r="BC67" i="2" s="1"/>
  <c r="BA67" i="2"/>
  <c r="AZ67" i="2"/>
  <c r="BH67" i="2" s="1"/>
  <c r="BO67" i="2" s="1"/>
  <c r="AJ67" i="2"/>
  <c r="AK67" i="2" s="1"/>
  <c r="AL67" i="2" s="1"/>
  <c r="AI67" i="2"/>
  <c r="BF67" i="2" s="1"/>
  <c r="BN67" i="2" s="1"/>
  <c r="Y67" i="2"/>
  <c r="Z67" i="2" s="1"/>
  <c r="AA67" i="2" s="1"/>
  <c r="X67" i="2"/>
  <c r="BE67" i="2" s="1"/>
  <c r="O67" i="2"/>
  <c r="P67" i="2" s="1"/>
  <c r="N67" i="2"/>
  <c r="M67" i="2"/>
  <c r="BG67" i="2" s="1"/>
  <c r="BH64" i="2"/>
  <c r="BA64" i="2"/>
  <c r="BB64" i="2" s="1"/>
  <c r="BC64" i="2" s="1"/>
  <c r="AZ64" i="2"/>
  <c r="AK64" i="2"/>
  <c r="AL64" i="2" s="1"/>
  <c r="AJ64" i="2"/>
  <c r="AI64" i="2"/>
  <c r="BF64" i="2" s="1"/>
  <c r="Y64" i="2"/>
  <c r="Z64" i="2" s="1"/>
  <c r="X64" i="2"/>
  <c r="BE64" i="2" s="1"/>
  <c r="N64" i="2"/>
  <c r="O64" i="2" s="1"/>
  <c r="P64" i="2" s="1"/>
  <c r="M64" i="2"/>
  <c r="BG64" i="2" s="1"/>
  <c r="BN61" i="2"/>
  <c r="BF61" i="2"/>
  <c r="BA61" i="2"/>
  <c r="BB61" i="2" s="1"/>
  <c r="BC61" i="2" s="1"/>
  <c r="AZ61" i="2"/>
  <c r="BH61" i="2" s="1"/>
  <c r="AJ61" i="2"/>
  <c r="AK61" i="2" s="1"/>
  <c r="AL61" i="2" s="1"/>
  <c r="AI61" i="2"/>
  <c r="Z61" i="2"/>
  <c r="AA61" i="2" s="1"/>
  <c r="Y61" i="2"/>
  <c r="X61" i="2"/>
  <c r="BE61" i="2" s="1"/>
  <c r="N61" i="2"/>
  <c r="O61" i="2" s="1"/>
  <c r="P61" i="2" s="1"/>
  <c r="M61" i="2"/>
  <c r="BG61" i="2" s="1"/>
  <c r="BM58" i="2"/>
  <c r="BH58" i="2"/>
  <c r="BB58" i="2"/>
  <c r="BC58" i="2" s="1"/>
  <c r="BA58" i="2"/>
  <c r="AZ58" i="2"/>
  <c r="AJ58" i="2"/>
  <c r="AK58" i="2" s="1"/>
  <c r="AL58" i="2" s="1"/>
  <c r="AI58" i="2"/>
  <c r="BF58" i="2" s="1"/>
  <c r="Y58" i="2"/>
  <c r="Z58" i="2" s="1"/>
  <c r="AA58" i="2" s="1"/>
  <c r="X58" i="2"/>
  <c r="BE58" i="2" s="1"/>
  <c r="O58" i="2"/>
  <c r="P58" i="2" s="1"/>
  <c r="N58" i="2"/>
  <c r="M58" i="2"/>
  <c r="BG58" i="2" s="1"/>
  <c r="BH55" i="2"/>
  <c r="BF55" i="2"/>
  <c r="BA55" i="2"/>
  <c r="BB55" i="2" s="1"/>
  <c r="BC55" i="2" s="1"/>
  <c r="AZ55" i="2"/>
  <c r="AK55" i="2"/>
  <c r="AL55" i="2" s="1"/>
  <c r="AJ55" i="2"/>
  <c r="AI55" i="2"/>
  <c r="Y55" i="2"/>
  <c r="Z55" i="2" s="1"/>
  <c r="AA55" i="2" s="1"/>
  <c r="X55" i="2"/>
  <c r="BE55" i="2" s="1"/>
  <c r="BL55" i="2" s="1"/>
  <c r="N55" i="2"/>
  <c r="O55" i="2" s="1"/>
  <c r="P55" i="2" s="1"/>
  <c r="M55" i="2"/>
  <c r="BG55" i="2" s="1"/>
  <c r="BN52" i="2"/>
  <c r="BF52" i="2"/>
  <c r="BC52" i="2"/>
  <c r="BA52" i="2"/>
  <c r="BB52" i="2" s="1"/>
  <c r="AZ52" i="2"/>
  <c r="BH52" i="2" s="1"/>
  <c r="AJ52" i="2"/>
  <c r="AK52" i="2" s="1"/>
  <c r="AL52" i="2" s="1"/>
  <c r="AI52" i="2"/>
  <c r="Z52" i="2"/>
  <c r="AA52" i="2" s="1"/>
  <c r="Y52" i="2"/>
  <c r="X52" i="2"/>
  <c r="BE52" i="2" s="1"/>
  <c r="P52" i="2"/>
  <c r="N52" i="2"/>
  <c r="O52" i="2" s="1"/>
  <c r="M52" i="2"/>
  <c r="BG52" i="2" s="1"/>
  <c r="BH49" i="2"/>
  <c r="BF49" i="2"/>
  <c r="BN49" i="2" s="1"/>
  <c r="BA49" i="2"/>
  <c r="BB49" i="2" s="1"/>
  <c r="BC49" i="2" s="1"/>
  <c r="AZ49" i="2"/>
  <c r="AJ49" i="2"/>
  <c r="AK49" i="2" s="1"/>
  <c r="AI49" i="2"/>
  <c r="AL49" i="2" s="1"/>
  <c r="Y49" i="2"/>
  <c r="Z49" i="2" s="1"/>
  <c r="AA49" i="2" s="1"/>
  <c r="X49" i="2"/>
  <c r="BE49" i="2" s="1"/>
  <c r="N49" i="2"/>
  <c r="O49" i="2" s="1"/>
  <c r="P49" i="2" s="1"/>
  <c r="M49" i="2"/>
  <c r="BG49" i="2" s="1"/>
  <c r="BH46" i="2"/>
  <c r="BE46" i="2"/>
  <c r="BA46" i="2"/>
  <c r="BB46" i="2" s="1"/>
  <c r="BC46" i="2" s="1"/>
  <c r="AZ46" i="2"/>
  <c r="AJ46" i="2"/>
  <c r="AK46" i="2" s="1"/>
  <c r="AL46" i="2" s="1"/>
  <c r="AI46" i="2"/>
  <c r="BF46" i="2" s="1"/>
  <c r="BN46" i="2" s="1"/>
  <c r="AA46" i="2"/>
  <c r="Y46" i="2"/>
  <c r="Z46" i="2" s="1"/>
  <c r="X46" i="2"/>
  <c r="N46" i="2"/>
  <c r="O46" i="2" s="1"/>
  <c r="P46" i="2" s="1"/>
  <c r="M46" i="2"/>
  <c r="BG46" i="2" s="1"/>
  <c r="BL46" i="2" s="1"/>
  <c r="BM43" i="2"/>
  <c r="BH43" i="2"/>
  <c r="BF43" i="2"/>
  <c r="BE43" i="2"/>
  <c r="BL43" i="2" s="1"/>
  <c r="BC43" i="2"/>
  <c r="BA43" i="2"/>
  <c r="BB43" i="2" s="1"/>
  <c r="AZ43" i="2"/>
  <c r="AJ43" i="2"/>
  <c r="AK43" i="2" s="1"/>
  <c r="AL43" i="2" s="1"/>
  <c r="AI43" i="2"/>
  <c r="Z43" i="2"/>
  <c r="AA43" i="2" s="1"/>
  <c r="Y43" i="2"/>
  <c r="X43" i="2"/>
  <c r="N43" i="2"/>
  <c r="O43" i="2" s="1"/>
  <c r="P43" i="2" s="1"/>
  <c r="M43" i="2"/>
  <c r="BG43" i="2" s="1"/>
  <c r="BO40" i="2"/>
  <c r="BH40" i="2"/>
  <c r="BJ40" i="2" s="1"/>
  <c r="BK40" i="2" s="1"/>
  <c r="BA40" i="2"/>
  <c r="BB40" i="2" s="1"/>
  <c r="BC40" i="2" s="1"/>
  <c r="AZ40" i="2"/>
  <c r="AL40" i="2"/>
  <c r="AJ40" i="2"/>
  <c r="AK40" i="2" s="1"/>
  <c r="AI40" i="2"/>
  <c r="BF40" i="2" s="1"/>
  <c r="BN40" i="2" s="1"/>
  <c r="Z40" i="2"/>
  <c r="AA40" i="2" s="1"/>
  <c r="Y40" i="2"/>
  <c r="X40" i="2"/>
  <c r="BE40" i="2" s="1"/>
  <c r="N40" i="2"/>
  <c r="O40" i="2" s="1"/>
  <c r="M40" i="2"/>
  <c r="BG40" i="2" s="1"/>
  <c r="BO37" i="2"/>
  <c r="BM37" i="2"/>
  <c r="BH37" i="2"/>
  <c r="BJ37" i="2" s="1"/>
  <c r="BK37" i="2" s="1"/>
  <c r="BF37" i="2"/>
  <c r="BE37" i="2"/>
  <c r="BA37" i="2"/>
  <c r="BB37" i="2" s="1"/>
  <c r="BC37" i="2" s="1"/>
  <c r="AZ37" i="2"/>
  <c r="AK37" i="2"/>
  <c r="AL37" i="2" s="1"/>
  <c r="AJ37" i="2"/>
  <c r="AI37" i="2"/>
  <c r="Y37" i="2"/>
  <c r="Z37" i="2" s="1"/>
  <c r="AA37" i="2" s="1"/>
  <c r="X37" i="2"/>
  <c r="N37" i="2"/>
  <c r="O37" i="2" s="1"/>
  <c r="P37" i="2" s="1"/>
  <c r="M37" i="2"/>
  <c r="BG37" i="2" s="1"/>
  <c r="BO34" i="2"/>
  <c r="BN34" i="2"/>
  <c r="BH34" i="2"/>
  <c r="BG34" i="2"/>
  <c r="BF34" i="2"/>
  <c r="BE34" i="2"/>
  <c r="BL34" i="2" s="1"/>
  <c r="BA34" i="2"/>
  <c r="BB34" i="2" s="1"/>
  <c r="BC34" i="2" s="1"/>
  <c r="AZ34" i="2"/>
  <c r="AJ34" i="2"/>
  <c r="AK34" i="2" s="1"/>
  <c r="AL34" i="2" s="1"/>
  <c r="AI34" i="2"/>
  <c r="Z34" i="2"/>
  <c r="AA34" i="2" s="1"/>
  <c r="Y34" i="2"/>
  <c r="X34" i="2"/>
  <c r="P34" i="2"/>
  <c r="N34" i="2"/>
  <c r="O34" i="2" s="1"/>
  <c r="M34" i="2"/>
  <c r="BO31" i="2"/>
  <c r="BG31" i="2"/>
  <c r="BC31" i="2"/>
  <c r="BB31" i="2"/>
  <c r="BA31" i="2"/>
  <c r="AZ31" i="2"/>
  <c r="BH31" i="2" s="1"/>
  <c r="AJ31" i="2"/>
  <c r="AK31" i="2" s="1"/>
  <c r="AL31" i="2" s="1"/>
  <c r="AI31" i="2"/>
  <c r="BF31" i="2" s="1"/>
  <c r="BN31" i="2" s="1"/>
  <c r="Y31" i="2"/>
  <c r="Z31" i="2" s="1"/>
  <c r="AA31" i="2" s="1"/>
  <c r="X31" i="2"/>
  <c r="BE31" i="2" s="1"/>
  <c r="N31" i="2"/>
  <c r="O31" i="2" s="1"/>
  <c r="P31" i="2" s="1"/>
  <c r="M31" i="2"/>
  <c r="BJ28" i="2"/>
  <c r="BK28" i="2" s="1"/>
  <c r="BH28" i="2"/>
  <c r="BE28" i="2"/>
  <c r="BO28" i="2" s="1"/>
  <c r="BA28" i="2"/>
  <c r="BB28" i="2" s="1"/>
  <c r="BC28" i="2" s="1"/>
  <c r="AZ28" i="2"/>
  <c r="AK28" i="2"/>
  <c r="AL28" i="2" s="1"/>
  <c r="AJ28" i="2"/>
  <c r="AI28" i="2"/>
  <c r="BF28" i="2" s="1"/>
  <c r="BN28" i="2" s="1"/>
  <c r="AA28" i="2"/>
  <c r="Y28" i="2"/>
  <c r="Z28" i="2" s="1"/>
  <c r="X28" i="2"/>
  <c r="N28" i="2"/>
  <c r="O28" i="2" s="1"/>
  <c r="P28" i="2" s="1"/>
  <c r="M28" i="2"/>
  <c r="BG28" i="2" s="1"/>
  <c r="BM28" i="2" s="1"/>
  <c r="BM25" i="2"/>
  <c r="BL25" i="2"/>
  <c r="BF25" i="2"/>
  <c r="BE25" i="2"/>
  <c r="BA25" i="2"/>
  <c r="BB25" i="2" s="1"/>
  <c r="BC25" i="2" s="1"/>
  <c r="AZ25" i="2"/>
  <c r="BH25" i="2" s="1"/>
  <c r="AJ25" i="2"/>
  <c r="AK25" i="2" s="1"/>
  <c r="AL25" i="2" s="1"/>
  <c r="AI25" i="2"/>
  <c r="Z25" i="2"/>
  <c r="AA25" i="2" s="1"/>
  <c r="Y25" i="2"/>
  <c r="X25" i="2"/>
  <c r="N25" i="2"/>
  <c r="O25" i="2" s="1"/>
  <c r="P25" i="2" s="1"/>
  <c r="M25" i="2"/>
  <c r="BG25" i="2" s="1"/>
  <c r="BA22" i="2"/>
  <c r="BB22" i="2" s="1"/>
  <c r="BC22" i="2" s="1"/>
  <c r="AZ22" i="2"/>
  <c r="BH22" i="2" s="1"/>
  <c r="AL22" i="2"/>
  <c r="AJ22" i="2"/>
  <c r="AK22" i="2" s="1"/>
  <c r="AI22" i="2"/>
  <c r="BF22" i="2" s="1"/>
  <c r="Y22" i="2"/>
  <c r="Z22" i="2" s="1"/>
  <c r="AA22" i="2" s="1"/>
  <c r="X22" i="2"/>
  <c r="BE22" i="2" s="1"/>
  <c r="N22" i="2"/>
  <c r="O22" i="2" s="1"/>
  <c r="M22" i="2"/>
  <c r="BG22" i="2" s="1"/>
  <c r="BH19" i="2"/>
  <c r="BF19" i="2"/>
  <c r="BA19" i="2"/>
  <c r="BB19" i="2" s="1"/>
  <c r="BC19" i="2" s="1"/>
  <c r="AZ19" i="2"/>
  <c r="AK19" i="2"/>
  <c r="AL19" i="2" s="1"/>
  <c r="AJ19" i="2"/>
  <c r="AI19" i="2"/>
  <c r="Y19" i="2"/>
  <c r="Z19" i="2" s="1"/>
  <c r="AA19" i="2" s="1"/>
  <c r="X19" i="2"/>
  <c r="BE19" i="2" s="1"/>
  <c r="P19" i="2"/>
  <c r="N19" i="2"/>
  <c r="O19" i="2" s="1"/>
  <c r="M19" i="2"/>
  <c r="BG19" i="2" s="1"/>
  <c r="BH16" i="2"/>
  <c r="BG16" i="2"/>
  <c r="BF16" i="2"/>
  <c r="BA16" i="2"/>
  <c r="BB16" i="2" s="1"/>
  <c r="AZ16" i="2"/>
  <c r="AJ16" i="2"/>
  <c r="AK16" i="2" s="1"/>
  <c r="AL16" i="2" s="1"/>
  <c r="AI16" i="2"/>
  <c r="Y16" i="2"/>
  <c r="Z16" i="2" s="1"/>
  <c r="AA16" i="2" s="1"/>
  <c r="X16" i="2"/>
  <c r="BE16" i="2" s="1"/>
  <c r="P16" i="2"/>
  <c r="N16" i="2"/>
  <c r="O16" i="2" s="1"/>
  <c r="M16" i="2"/>
  <c r="BO13" i="2"/>
  <c r="BM13" i="2"/>
  <c r="BG13" i="2"/>
  <c r="BB13" i="2"/>
  <c r="BC13" i="2" s="1"/>
  <c r="BA13" i="2"/>
  <c r="AZ13" i="2"/>
  <c r="BH13" i="2" s="1"/>
  <c r="AJ13" i="2"/>
  <c r="AK13" i="2" s="1"/>
  <c r="AL13" i="2" s="1"/>
  <c r="AI13" i="2"/>
  <c r="BF13" i="2" s="1"/>
  <c r="BN13" i="2" s="1"/>
  <c r="Y13" i="2"/>
  <c r="Z13" i="2" s="1"/>
  <c r="AA13" i="2" s="1"/>
  <c r="X13" i="2"/>
  <c r="BE13" i="2" s="1"/>
  <c r="N13" i="2"/>
  <c r="O13" i="2" s="1"/>
  <c r="P13" i="2" s="1"/>
  <c r="M13" i="2"/>
  <c r="BM10" i="2"/>
  <c r="BH10" i="2"/>
  <c r="BE10" i="2"/>
  <c r="BO10" i="2" s="1"/>
  <c r="BA10" i="2"/>
  <c r="BB10" i="2" s="1"/>
  <c r="BC10" i="2" s="1"/>
  <c r="AZ10" i="2"/>
  <c r="AJ10" i="2"/>
  <c r="AK10" i="2" s="1"/>
  <c r="AL10" i="2" s="1"/>
  <c r="AI10" i="2"/>
  <c r="BF10" i="2" s="1"/>
  <c r="BN10" i="2" s="1"/>
  <c r="AA10" i="2"/>
  <c r="Y10" i="2"/>
  <c r="Z10" i="2" s="1"/>
  <c r="X10" i="2"/>
  <c r="N10" i="2"/>
  <c r="O10" i="2" s="1"/>
  <c r="P10" i="2" s="1"/>
  <c r="M10" i="2"/>
  <c r="BG10" i="2" s="1"/>
  <c r="BM7" i="2"/>
  <c r="BL7" i="2"/>
  <c r="BH7" i="2"/>
  <c r="BF7" i="2"/>
  <c r="BN7" i="2" s="1"/>
  <c r="BE7" i="2"/>
  <c r="BA7" i="2"/>
  <c r="BB7" i="2" s="1"/>
  <c r="BC7" i="2" s="1"/>
  <c r="AZ7" i="2"/>
  <c r="AJ7" i="2"/>
  <c r="AK7" i="2" s="1"/>
  <c r="AL7" i="2" s="1"/>
  <c r="AI7" i="2"/>
  <c r="Z7" i="2"/>
  <c r="AA7" i="2" s="1"/>
  <c r="Y7" i="2"/>
  <c r="X7" i="2"/>
  <c r="N7" i="2"/>
  <c r="O7" i="2" s="1"/>
  <c r="P7" i="2" s="1"/>
  <c r="M7" i="2"/>
  <c r="BG7" i="2" s="1"/>
  <c r="BH4" i="2"/>
  <c r="BO4" i="2" s="1"/>
  <c r="BA4" i="2"/>
  <c r="BB4" i="2" s="1"/>
  <c r="BC4" i="2" s="1"/>
  <c r="AZ4" i="2"/>
  <c r="AL4" i="2"/>
  <c r="AJ4" i="2"/>
  <c r="AK4" i="2" s="1"/>
  <c r="AI4" i="2"/>
  <c r="BF4" i="2" s="1"/>
  <c r="BN4" i="2" s="1"/>
  <c r="Y4" i="2"/>
  <c r="Z4" i="2" s="1"/>
  <c r="AA4" i="2" s="1"/>
  <c r="X4" i="2"/>
  <c r="BE4" i="2" s="1"/>
  <c r="N4" i="2"/>
  <c r="O4" i="2" s="1"/>
  <c r="M4" i="2"/>
  <c r="BG4" i="2" s="1"/>
  <c r="BL16" i="2" l="1"/>
  <c r="BN16" i="2"/>
  <c r="BM16" i="2"/>
  <c r="BL19" i="2"/>
  <c r="BM19" i="2"/>
  <c r="BJ22" i="2"/>
  <c r="BK22" i="2" s="1"/>
  <c r="BO22" i="2"/>
  <c r="BJ25" i="2"/>
  <c r="BK25" i="2" s="1"/>
  <c r="BO25" i="2"/>
  <c r="BO19" i="2"/>
  <c r="BM64" i="2"/>
  <c r="BL64" i="2"/>
  <c r="BJ16" i="2"/>
  <c r="BK16" i="2" s="1"/>
  <c r="BJ7" i="2"/>
  <c r="BK7" i="2" s="1"/>
  <c r="BO7" i="2"/>
  <c r="BJ19" i="2"/>
  <c r="BK19" i="2" s="1"/>
  <c r="BL4" i="2"/>
  <c r="BM4" i="2"/>
  <c r="BJ4" i="2"/>
  <c r="BK4" i="2" s="1"/>
  <c r="BL37" i="2"/>
  <c r="BN43" i="2"/>
  <c r="BJ49" i="2"/>
  <c r="BK49" i="2" s="1"/>
  <c r="AA64" i="2"/>
  <c r="BJ10" i="2"/>
  <c r="BK10" i="2" s="1"/>
  <c r="BO16" i="2"/>
  <c r="BL28" i="2"/>
  <c r="BL31" i="2"/>
  <c r="BJ31" i="2"/>
  <c r="BK31" i="2" s="1"/>
  <c r="BN37" i="2"/>
  <c r="P40" i="2"/>
  <c r="BJ43" i="2"/>
  <c r="BK43" i="2" s="1"/>
  <c r="BO43" i="2"/>
  <c r="BO46" i="2"/>
  <c r="BM46" i="2"/>
  <c r="BN58" i="2"/>
  <c r="BJ58" i="2"/>
  <c r="BK58" i="2" s="1"/>
  <c r="BN22" i="2"/>
  <c r="BN25" i="2"/>
  <c r="BM31" i="2"/>
  <c r="BJ34" i="2"/>
  <c r="BK34" i="2" s="1"/>
  <c r="BL40" i="2"/>
  <c r="BM40" i="2"/>
  <c r="BL10" i="2"/>
  <c r="BL13" i="2"/>
  <c r="BJ13" i="2"/>
  <c r="BK13" i="2" s="1"/>
  <c r="BN19" i="2"/>
  <c r="P22" i="2"/>
  <c r="BM34" i="2"/>
  <c r="BJ46" i="2"/>
  <c r="BK46" i="2" s="1"/>
  <c r="BJ52" i="2"/>
  <c r="BK52" i="2" s="1"/>
  <c r="BO52" i="2"/>
  <c r="BL22" i="2"/>
  <c r="BM22" i="2"/>
  <c r="BM55" i="2"/>
  <c r="BO55" i="2"/>
  <c r="BN55" i="2"/>
  <c r="P4" i="2"/>
  <c r="BC16" i="2"/>
  <c r="BL67" i="2"/>
  <c r="BL49" i="2"/>
  <c r="BM49" i="2"/>
  <c r="BJ61" i="2"/>
  <c r="BK61" i="2" s="1"/>
  <c r="BO61" i="2"/>
  <c r="BN64" i="2"/>
  <c r="BJ64" i="2"/>
  <c r="BK64" i="2" s="1"/>
  <c r="BO58" i="2"/>
  <c r="BM61" i="2"/>
  <c r="BL61" i="2"/>
  <c r="BO64" i="2"/>
  <c r="BO49" i="2"/>
  <c r="BM52" i="2"/>
  <c r="BL52" i="2"/>
  <c r="BJ55" i="2"/>
  <c r="BK55" i="2" s="1"/>
  <c r="BL58" i="2"/>
  <c r="BM67" i="2"/>
  <c r="BA52" i="1" l="1"/>
  <c r="BB52" i="1" s="1"/>
  <c r="BC52" i="1" s="1"/>
  <c r="AZ52" i="1"/>
  <c r="BH52" i="1" s="1"/>
  <c r="AJ52" i="1"/>
  <c r="AK52" i="1" s="1"/>
  <c r="AI52" i="1"/>
  <c r="BF52" i="1" s="1"/>
  <c r="Y52" i="1"/>
  <c r="Z52" i="1" s="1"/>
  <c r="AA52" i="1" s="1"/>
  <c r="X52" i="1"/>
  <c r="BE52" i="1" s="1"/>
  <c r="N52" i="1"/>
  <c r="O52" i="1" s="1"/>
  <c r="P52" i="1" s="1"/>
  <c r="M52" i="1"/>
  <c r="BG52" i="1" s="1"/>
  <c r="BF49" i="1"/>
  <c r="BA49" i="1"/>
  <c r="BB49" i="1" s="1"/>
  <c r="AZ49" i="1"/>
  <c r="BH49" i="1" s="1"/>
  <c r="AK49" i="1"/>
  <c r="AL49" i="1" s="1"/>
  <c r="AJ49" i="1"/>
  <c r="AI49" i="1"/>
  <c r="Y49" i="1"/>
  <c r="Z49" i="1" s="1"/>
  <c r="AA49" i="1" s="1"/>
  <c r="X49" i="1"/>
  <c r="BE49" i="1" s="1"/>
  <c r="N49" i="1"/>
  <c r="O49" i="1" s="1"/>
  <c r="P49" i="1" s="1"/>
  <c r="M49" i="1"/>
  <c r="BG49" i="1" s="1"/>
  <c r="BA46" i="1"/>
  <c r="BB46" i="1" s="1"/>
  <c r="AZ46" i="1"/>
  <c r="BH46" i="1" s="1"/>
  <c r="AJ46" i="1"/>
  <c r="AK46" i="1" s="1"/>
  <c r="AI46" i="1"/>
  <c r="BF46" i="1" s="1"/>
  <c r="Z46" i="1"/>
  <c r="AA46" i="1" s="1"/>
  <c r="Y46" i="1"/>
  <c r="X46" i="1"/>
  <c r="BE46" i="1" s="1"/>
  <c r="N46" i="1"/>
  <c r="O46" i="1" s="1"/>
  <c r="P46" i="1" s="1"/>
  <c r="M46" i="1"/>
  <c r="BG46" i="1" s="1"/>
  <c r="BH43" i="1"/>
  <c r="BB43" i="1"/>
  <c r="BC43" i="1" s="1"/>
  <c r="BA43" i="1"/>
  <c r="AZ43" i="1"/>
  <c r="AJ43" i="1"/>
  <c r="AK43" i="1" s="1"/>
  <c r="AL43" i="1" s="1"/>
  <c r="AI43" i="1"/>
  <c r="BF43" i="1" s="1"/>
  <c r="Y43" i="1"/>
  <c r="Z43" i="1" s="1"/>
  <c r="AA43" i="1" s="1"/>
  <c r="X43" i="1"/>
  <c r="BE43" i="1" s="1"/>
  <c r="N43" i="1"/>
  <c r="O43" i="1" s="1"/>
  <c r="P43" i="1" s="1"/>
  <c r="M43" i="1"/>
  <c r="BG43" i="1" s="1"/>
  <c r="BH40" i="1"/>
  <c r="BF40" i="1"/>
  <c r="BA40" i="1"/>
  <c r="BB40" i="1" s="1"/>
  <c r="BC40" i="1" s="1"/>
  <c r="AZ40" i="1"/>
  <c r="AJ40" i="1"/>
  <c r="AK40" i="1" s="1"/>
  <c r="AL40" i="1" s="1"/>
  <c r="AI40" i="1"/>
  <c r="Y40" i="1"/>
  <c r="Z40" i="1" s="1"/>
  <c r="X40" i="1"/>
  <c r="BE40" i="1" s="1"/>
  <c r="N40" i="1"/>
  <c r="O40" i="1" s="1"/>
  <c r="M40" i="1"/>
  <c r="BG40" i="1" s="1"/>
  <c r="BF37" i="1"/>
  <c r="BA37" i="1"/>
  <c r="BB37" i="1" s="1"/>
  <c r="AZ37" i="1"/>
  <c r="BH37" i="1" s="1"/>
  <c r="AJ37" i="1"/>
  <c r="AK37" i="1" s="1"/>
  <c r="AL37" i="1" s="1"/>
  <c r="AI37" i="1"/>
  <c r="Y37" i="1"/>
  <c r="Z37" i="1" s="1"/>
  <c r="AA37" i="1" s="1"/>
  <c r="X37" i="1"/>
  <c r="BE37" i="1" s="1"/>
  <c r="N37" i="1"/>
  <c r="O37" i="1" s="1"/>
  <c r="P37" i="1" s="1"/>
  <c r="M37" i="1"/>
  <c r="BG37" i="1" s="1"/>
  <c r="BA34" i="1"/>
  <c r="BB34" i="1" s="1"/>
  <c r="BC34" i="1" s="1"/>
  <c r="AZ34" i="1"/>
  <c r="BH34" i="1" s="1"/>
  <c r="AJ34" i="1"/>
  <c r="AK34" i="1" s="1"/>
  <c r="AL34" i="1" s="1"/>
  <c r="AI34" i="1"/>
  <c r="BF34" i="1" s="1"/>
  <c r="Y34" i="1"/>
  <c r="Z34" i="1" s="1"/>
  <c r="X34" i="1"/>
  <c r="BE34" i="1" s="1"/>
  <c r="O34" i="1"/>
  <c r="P34" i="1" s="1"/>
  <c r="N34" i="1"/>
  <c r="M34" i="1"/>
  <c r="BG34" i="1" s="1"/>
  <c r="BA31" i="1"/>
  <c r="BB31" i="1" s="1"/>
  <c r="AZ31" i="1"/>
  <c r="BH31" i="1" s="1"/>
  <c r="AJ31" i="1"/>
  <c r="AK31" i="1" s="1"/>
  <c r="AL31" i="1" s="1"/>
  <c r="AI31" i="1"/>
  <c r="BF31" i="1" s="1"/>
  <c r="Y31" i="1"/>
  <c r="Z31" i="1" s="1"/>
  <c r="X31" i="1"/>
  <c r="BE31" i="1" s="1"/>
  <c r="N31" i="1"/>
  <c r="O31" i="1" s="1"/>
  <c r="P31" i="1" s="1"/>
  <c r="M31" i="1"/>
  <c r="BG31" i="1" s="1"/>
  <c r="BA28" i="1"/>
  <c r="BB28" i="1" s="1"/>
  <c r="BC28" i="1" s="1"/>
  <c r="AZ28" i="1"/>
  <c r="BH28" i="1" s="1"/>
  <c r="AJ28" i="1"/>
  <c r="AK28" i="1" s="1"/>
  <c r="AI28" i="1"/>
  <c r="BF28" i="1" s="1"/>
  <c r="Y28" i="1"/>
  <c r="Z28" i="1" s="1"/>
  <c r="AA28" i="1" s="1"/>
  <c r="X28" i="1"/>
  <c r="BE28" i="1" s="1"/>
  <c r="N28" i="1"/>
  <c r="O28" i="1" s="1"/>
  <c r="M28" i="1"/>
  <c r="BG28" i="1" s="1"/>
  <c r="BH25" i="1"/>
  <c r="BA25" i="1"/>
  <c r="BB25" i="1" s="1"/>
  <c r="BC25" i="1" s="1"/>
  <c r="AZ25" i="1"/>
  <c r="AJ25" i="1"/>
  <c r="AK25" i="1" s="1"/>
  <c r="AI25" i="1"/>
  <c r="BF25" i="1" s="1"/>
  <c r="Y25" i="1"/>
  <c r="Z25" i="1" s="1"/>
  <c r="AA25" i="1" s="1"/>
  <c r="X25" i="1"/>
  <c r="BE25" i="1" s="1"/>
  <c r="N25" i="1"/>
  <c r="O25" i="1" s="1"/>
  <c r="P25" i="1" s="1"/>
  <c r="M25" i="1"/>
  <c r="BG25" i="1" s="1"/>
  <c r="BF22" i="1"/>
  <c r="BA22" i="1"/>
  <c r="BB22" i="1" s="1"/>
  <c r="AZ22" i="1"/>
  <c r="BH22" i="1" s="1"/>
  <c r="AK22" i="1"/>
  <c r="AL22" i="1" s="1"/>
  <c r="AJ22" i="1"/>
  <c r="AI22" i="1"/>
  <c r="Y22" i="1"/>
  <c r="Z22" i="1" s="1"/>
  <c r="AA22" i="1" s="1"/>
  <c r="X22" i="1"/>
  <c r="BE22" i="1" s="1"/>
  <c r="N22" i="1"/>
  <c r="O22" i="1" s="1"/>
  <c r="M22" i="1"/>
  <c r="BG22" i="1" s="1"/>
  <c r="BA19" i="1"/>
  <c r="BB19" i="1" s="1"/>
  <c r="AZ19" i="1"/>
  <c r="BH19" i="1" s="1"/>
  <c r="AJ19" i="1"/>
  <c r="AK19" i="1" s="1"/>
  <c r="AI19" i="1"/>
  <c r="BF19" i="1" s="1"/>
  <c r="Z19" i="1"/>
  <c r="AA19" i="1" s="1"/>
  <c r="Y19" i="1"/>
  <c r="X19" i="1"/>
  <c r="BE19" i="1" s="1"/>
  <c r="N19" i="1"/>
  <c r="O19" i="1" s="1"/>
  <c r="P19" i="1" s="1"/>
  <c r="M19" i="1"/>
  <c r="BG19" i="1" s="1"/>
  <c r="BH16" i="1"/>
  <c r="BB16" i="1"/>
  <c r="BC16" i="1" s="1"/>
  <c r="BA16" i="1"/>
  <c r="AZ16" i="1"/>
  <c r="AJ16" i="1"/>
  <c r="AK16" i="1" s="1"/>
  <c r="AL16" i="1" s="1"/>
  <c r="AI16" i="1"/>
  <c r="BF16" i="1" s="1"/>
  <c r="Y16" i="1"/>
  <c r="Z16" i="1" s="1"/>
  <c r="X16" i="1"/>
  <c r="BE16" i="1" s="1"/>
  <c r="N16" i="1"/>
  <c r="O16" i="1" s="1"/>
  <c r="P16" i="1" s="1"/>
  <c r="M16" i="1"/>
  <c r="BG16" i="1" s="1"/>
  <c r="BH13" i="1"/>
  <c r="BF13" i="1"/>
  <c r="BA13" i="1"/>
  <c r="BB13" i="1" s="1"/>
  <c r="BC13" i="1" s="1"/>
  <c r="AZ13" i="1"/>
  <c r="AJ13" i="1"/>
  <c r="AK13" i="1" s="1"/>
  <c r="AL13" i="1" s="1"/>
  <c r="AI13" i="1"/>
  <c r="Y13" i="1"/>
  <c r="Z13" i="1" s="1"/>
  <c r="X13" i="1"/>
  <c r="BE13" i="1" s="1"/>
  <c r="N13" i="1"/>
  <c r="O13" i="1" s="1"/>
  <c r="M13" i="1"/>
  <c r="BG13" i="1" s="1"/>
  <c r="BF10" i="1"/>
  <c r="BA10" i="1"/>
  <c r="BB10" i="1" s="1"/>
  <c r="AZ10" i="1"/>
  <c r="BH10" i="1" s="1"/>
  <c r="AJ10" i="1"/>
  <c r="AK10" i="1" s="1"/>
  <c r="AL10" i="1" s="1"/>
  <c r="AI10" i="1"/>
  <c r="Y10" i="1"/>
  <c r="Z10" i="1" s="1"/>
  <c r="AA10" i="1" s="1"/>
  <c r="X10" i="1"/>
  <c r="BE10" i="1" s="1"/>
  <c r="N10" i="1"/>
  <c r="O10" i="1" s="1"/>
  <c r="M10" i="1"/>
  <c r="BG10" i="1" s="1"/>
  <c r="BA7" i="1"/>
  <c r="BB7" i="1" s="1"/>
  <c r="BC7" i="1" s="1"/>
  <c r="AZ7" i="1"/>
  <c r="BH7" i="1" s="1"/>
  <c r="AJ7" i="1"/>
  <c r="AK7" i="1" s="1"/>
  <c r="AI7" i="1"/>
  <c r="BF7" i="1" s="1"/>
  <c r="Y7" i="1"/>
  <c r="Z7" i="1" s="1"/>
  <c r="X7" i="1"/>
  <c r="BE7" i="1" s="1"/>
  <c r="O7" i="1"/>
  <c r="P7" i="1" s="1"/>
  <c r="N7" i="1"/>
  <c r="M7" i="1"/>
  <c r="BG7" i="1" s="1"/>
  <c r="BA4" i="1"/>
  <c r="BB4" i="1" s="1"/>
  <c r="AZ4" i="1"/>
  <c r="BH4" i="1" s="1"/>
  <c r="AJ4" i="1"/>
  <c r="AK4" i="1" s="1"/>
  <c r="AL4" i="1" s="1"/>
  <c r="AI4" i="1"/>
  <c r="BF4" i="1" s="1"/>
  <c r="Y4" i="1"/>
  <c r="Z4" i="1" s="1"/>
  <c r="X4" i="1"/>
  <c r="BE4" i="1" s="1"/>
  <c r="N4" i="1"/>
  <c r="O4" i="1" s="1"/>
  <c r="P4" i="1" s="1"/>
  <c r="M4" i="1"/>
  <c r="BG4" i="1" s="1"/>
  <c r="BJ31" i="1" l="1"/>
  <c r="BK31" i="1" s="1"/>
  <c r="BJ4" i="1"/>
  <c r="BK4" i="1" s="1"/>
  <c r="BC4" i="1"/>
  <c r="BC19" i="1"/>
  <c r="AL28" i="1"/>
  <c r="BC31" i="1"/>
  <c r="BC46" i="1"/>
  <c r="AA4" i="1"/>
  <c r="AA7" i="1"/>
  <c r="P13" i="1"/>
  <c r="AL25" i="1"/>
  <c r="P28" i="1"/>
  <c r="AA31" i="1"/>
  <c r="AA34" i="1"/>
  <c r="P40" i="1"/>
  <c r="AL52" i="1"/>
  <c r="AL7" i="1"/>
  <c r="AA13" i="1"/>
  <c r="P22" i="1"/>
  <c r="AA40" i="1"/>
  <c r="P10" i="1"/>
  <c r="AA16" i="1"/>
  <c r="BC10" i="1"/>
  <c r="AL19" i="1"/>
  <c r="BC22" i="1"/>
  <c r="BC37" i="1"/>
  <c r="AL46" i="1"/>
  <c r="BC49" i="1"/>
  <c r="BN7" i="1"/>
  <c r="BJ7" i="1"/>
  <c r="BK7" i="1" s="1"/>
  <c r="BL13" i="1"/>
  <c r="BM13" i="1"/>
  <c r="BM16" i="1"/>
  <c r="BL16" i="1"/>
  <c r="BM28" i="1"/>
  <c r="BN28" i="1"/>
  <c r="BL28" i="1"/>
  <c r="BJ34" i="1"/>
  <c r="BK34" i="1" s="1"/>
  <c r="BN34" i="1"/>
  <c r="BM40" i="1"/>
  <c r="BL40" i="1"/>
  <c r="BM43" i="1"/>
  <c r="BL43" i="1"/>
  <c r="BO52" i="1"/>
  <c r="BJ52" i="1"/>
  <c r="BK52" i="1" s="1"/>
  <c r="BO10" i="1"/>
  <c r="BJ10" i="1"/>
  <c r="BK10" i="1" s="1"/>
  <c r="BN13" i="1"/>
  <c r="BO16" i="1"/>
  <c r="BJ37" i="1"/>
  <c r="BK37" i="1" s="1"/>
  <c r="BO37" i="1"/>
  <c r="BN40" i="1"/>
  <c r="BO43" i="1"/>
  <c r="BM10" i="1"/>
  <c r="BL10" i="1"/>
  <c r="BN10" i="1"/>
  <c r="BJ13" i="1"/>
  <c r="BK13" i="1" s="1"/>
  <c r="BJ16" i="1"/>
  <c r="BK16" i="1" s="1"/>
  <c r="BN16" i="1"/>
  <c r="BM22" i="1"/>
  <c r="BL22" i="1"/>
  <c r="BM25" i="1"/>
  <c r="BL25" i="1"/>
  <c r="BM37" i="1"/>
  <c r="BL37" i="1"/>
  <c r="BN37" i="1"/>
  <c r="BJ40" i="1"/>
  <c r="BK40" i="1" s="1"/>
  <c r="BN43" i="1"/>
  <c r="BJ43" i="1"/>
  <c r="BK43" i="1" s="1"/>
  <c r="BM49" i="1"/>
  <c r="BL49" i="1"/>
  <c r="BM52" i="1"/>
  <c r="BL52" i="1"/>
  <c r="BO19" i="1"/>
  <c r="BJ19" i="1"/>
  <c r="BK19" i="1" s="1"/>
  <c r="BN22" i="1"/>
  <c r="BO25" i="1"/>
  <c r="BO46" i="1"/>
  <c r="BJ46" i="1"/>
  <c r="BK46" i="1" s="1"/>
  <c r="BN49" i="1"/>
  <c r="BM4" i="1"/>
  <c r="BL4" i="1"/>
  <c r="BM7" i="1"/>
  <c r="BL7" i="1"/>
  <c r="BM19" i="1"/>
  <c r="BN19" i="1"/>
  <c r="BL19" i="1"/>
  <c r="BJ22" i="1"/>
  <c r="BK22" i="1" s="1"/>
  <c r="BN25" i="1"/>
  <c r="BJ25" i="1"/>
  <c r="BK25" i="1" s="1"/>
  <c r="BL31" i="1"/>
  <c r="BM31" i="1"/>
  <c r="BM34" i="1"/>
  <c r="BL34" i="1"/>
  <c r="BM46" i="1"/>
  <c r="BL46" i="1"/>
  <c r="BN46" i="1"/>
  <c r="BJ49" i="1"/>
  <c r="BK49" i="1" s="1"/>
  <c r="BN52" i="1"/>
  <c r="BN4" i="1"/>
  <c r="BO7" i="1"/>
  <c r="BO28" i="1"/>
  <c r="BJ28" i="1"/>
  <c r="BK28" i="1" s="1"/>
  <c r="BN31" i="1"/>
  <c r="BO34" i="1"/>
  <c r="BO4" i="1"/>
  <c r="BO13" i="1"/>
  <c r="BO22" i="1"/>
  <c r="BO31" i="1"/>
  <c r="BO40" i="1"/>
  <c r="BO49" i="1"/>
</calcChain>
</file>

<file path=xl/sharedStrings.xml><?xml version="1.0" encoding="utf-8"?>
<sst xmlns="http://schemas.openxmlformats.org/spreadsheetml/2006/main" count="4417" uniqueCount="591">
  <si>
    <t>Sample</t>
  </si>
  <si>
    <t>Sample ID</t>
  </si>
  <si>
    <t>Sample Weight [mg]</t>
  </si>
  <si>
    <t>Nitrogen</t>
  </si>
  <si>
    <t>Carbon</t>
  </si>
  <si>
    <t>Hydrogen</t>
  </si>
  <si>
    <t>Oxygen</t>
  </si>
  <si>
    <t>O mean</t>
  </si>
  <si>
    <t>O std</t>
  </si>
  <si>
    <t>O SE</t>
  </si>
  <si>
    <t>O RSE</t>
  </si>
  <si>
    <t>C moles</t>
  </si>
  <si>
    <t>H moles</t>
  </si>
  <si>
    <t>N moles</t>
  </si>
  <si>
    <t>O moles</t>
  </si>
  <si>
    <t>Cox</t>
  </si>
  <si>
    <t>OR</t>
  </si>
  <si>
    <t>DOU</t>
  </si>
  <si>
    <t>C/N</t>
  </si>
  <si>
    <t>H/C</t>
  </si>
  <si>
    <t>O/C</t>
  </si>
  <si>
    <t>Reten. Time</t>
  </si>
  <si>
    <t>Response</t>
  </si>
  <si>
    <t>Weight</t>
  </si>
  <si>
    <t>Peak</t>
  </si>
  <si>
    <t>Element</t>
  </si>
  <si>
    <t>Carbon Response Ratio</t>
  </si>
  <si>
    <t>N Mean</t>
  </si>
  <si>
    <t>N SD</t>
  </si>
  <si>
    <t>N SE</t>
  </si>
  <si>
    <t>N RSE</t>
  </si>
  <si>
    <t>C Mean</t>
  </si>
  <si>
    <t>C SD</t>
  </si>
  <si>
    <t>C SE</t>
  </si>
  <si>
    <t>C RSE</t>
  </si>
  <si>
    <t>H Mean</t>
  </si>
  <si>
    <t>H SD</t>
  </si>
  <si>
    <t>H SE</t>
  </si>
  <si>
    <t>H RSE</t>
  </si>
  <si>
    <t>[min]</t>
  </si>
  <si>
    <t>[mg]</t>
  </si>
  <si>
    <t>[%]</t>
  </si>
  <si>
    <t>Type</t>
  </si>
  <si>
    <t>Name</t>
  </si>
  <si>
    <t>05-Jun-2019078CORE 1 LITTER MOSS</t>
  </si>
  <si>
    <t>Signal 1</t>
  </si>
  <si>
    <t>PEAT</t>
  </si>
  <si>
    <t>CORE 1 LITTER MOSS</t>
  </si>
  <si>
    <t>Ordnr</t>
  </si>
  <si>
    <t>27-Jun-2019034UNB C1 LITTERMOSS</t>
  </si>
  <si>
    <t>UNB C1 LITTERMOSS</t>
  </si>
  <si>
    <t>???</t>
  </si>
  <si>
    <t>05-Jun-2019079CORE 1 LITTER MOSS</t>
  </si>
  <si>
    <t>27-Jun-2019035UNB C1 LITTERMOSS</t>
  </si>
  <si>
    <t>05-Jun-2019080CORE 1 LITTER MOSS</t>
  </si>
  <si>
    <t>27-Jun-2019036UNB C1 LITTERMOSS</t>
  </si>
  <si>
    <t>05-Jun-2019018UNBURNTFW CORE 1 0-2</t>
  </si>
  <si>
    <t>UNBURNTFW CORE 1 0-2</t>
  </si>
  <si>
    <t>03-Jul-2019053UNB C1 0-2</t>
  </si>
  <si>
    <t>UNB C1 0-2</t>
  </si>
  <si>
    <t>05-Jun-2019019UNBURNTFW CORE 1 0-2</t>
  </si>
  <si>
    <t>03-Jul-2019054UNB C1 0-2</t>
  </si>
  <si>
    <t>05-Jun-2019020UNBURNTFW CORE 1 0-2</t>
  </si>
  <si>
    <t>03-Jul-2019055UNB C1 0-2</t>
  </si>
  <si>
    <t>05-Jun-2019081UNBURNT C1 2-5</t>
  </si>
  <si>
    <t>UNBURNT C1 2-5</t>
  </si>
  <si>
    <t>27-Jun-2019049UNBUR CORE 1 2-5</t>
  </si>
  <si>
    <t>UNBUR CORE 1 2-5</t>
  </si>
  <si>
    <t>05-Jun-2019082UNBURNT C1 2-5</t>
  </si>
  <si>
    <t>27-Jun-2019050UNBUR CORE 1 2-5</t>
  </si>
  <si>
    <t>05-Jun-2019083UNBURNT C1 2-5</t>
  </si>
  <si>
    <t>27-Jun-2019051UNBUR CORE 1 2-5</t>
  </si>
  <si>
    <t>06-Jun-2019054UNBURNT CORE 1 5-10</t>
  </si>
  <si>
    <t>UNBURNT CORE 1 5-10</t>
  </si>
  <si>
    <t>28-Jun-2019019SWINE UNB C1 5-10</t>
  </si>
  <si>
    <t>SWINE UNB C1 5-10</t>
  </si>
  <si>
    <t>06-Jun-2019055UNBURNT CORE 1 5-10</t>
  </si>
  <si>
    <t>28-Jun-2019020SWINE UNB C1 5-10</t>
  </si>
  <si>
    <t>06-Jun-2019056UNBURNT CORE 1 5-10</t>
  </si>
  <si>
    <t>28-Jun-2019021SWINE UNB C1 5-10</t>
  </si>
  <si>
    <t>06-Jun-2019030SWINE CORE1 10-15</t>
  </si>
  <si>
    <t>SWINE CORE1 10-15</t>
  </si>
  <si>
    <t>26-Jun-2019013SWINE UNB C1 10-15</t>
  </si>
  <si>
    <t>SWINE UNB C1 10-15</t>
  </si>
  <si>
    <t>06-Jun-2019031SWINE CORE1 10-15</t>
  </si>
  <si>
    <t>26-Jun-2019014SWINE UNB C1 10-15</t>
  </si>
  <si>
    <t>06-Jun-2019032SWINE CORE1 10-15</t>
  </si>
  <si>
    <t>26-Jun-2019015SWINE UNB C1 10-15</t>
  </si>
  <si>
    <t>06-Jun-2019018SWINE CORE1 15-20</t>
  </si>
  <si>
    <t>SWINE CORE1 15-20</t>
  </si>
  <si>
    <t>03-Jul-2019065UNB C1 15-20</t>
  </si>
  <si>
    <t>UNB C1 15-20</t>
  </si>
  <si>
    <t>06-Jun-2019019SWINE CORE1 15-20</t>
  </si>
  <si>
    <t>03-Jul-2019066UNB C1 15-20</t>
  </si>
  <si>
    <t>06-Jun-2019020SWINE CORE1 15-20</t>
  </si>
  <si>
    <t>03-Jul-2019067UNB C1 15-20</t>
  </si>
  <si>
    <t>06-Jun-2019042UNBURNT CORE 1 20-25</t>
  </si>
  <si>
    <t>UNBURNT CORE 1 20-25</t>
  </si>
  <si>
    <t>26-Jun-2019046UNB C1 20-25</t>
  </si>
  <si>
    <t>UNB C1 20-25</t>
  </si>
  <si>
    <t>06-Jun-2019043UNBURNT CORE 1 20-25</t>
  </si>
  <si>
    <t>26-Jun-2019047UNB C1 20-25</t>
  </si>
  <si>
    <t>06-Jun-2019044UNBURNT CORE 1 20-25</t>
  </si>
  <si>
    <t>26-Jun-2019048UNB C1 20-25</t>
  </si>
  <si>
    <t>06-Jun-2019051UNBURNT CORE 1 25-30</t>
  </si>
  <si>
    <t>UNBURNT CORE 1 25-30</t>
  </si>
  <si>
    <t>26-Jun-2019079SWINE UNB C1 25-30</t>
  </si>
  <si>
    <t>SWINE UNB C1 25-30</t>
  </si>
  <si>
    <t>06-Jun-2019052UNBURNT CORE 1 25-30</t>
  </si>
  <si>
    <t>26-Jun-2019080SWINE UNB C1 25-30</t>
  </si>
  <si>
    <t>06-Jun-2019053UNBURNT CORE 1 25-30</t>
  </si>
  <si>
    <t>26-Jun-2019081SWINE UNB C1 25-30</t>
  </si>
  <si>
    <t>05-Jun-2019084UNBURNT C1 30-35</t>
  </si>
  <si>
    <t>UNBURNT C1 30-35</t>
  </si>
  <si>
    <t>26-Jun-2019043UNB C1 30-35</t>
  </si>
  <si>
    <t>UNB C1 30-35</t>
  </si>
  <si>
    <t>05-Jun-2019085UNBURNT C1 30-35</t>
  </si>
  <si>
    <t>26-Jun-2019044UNB C1 30-35</t>
  </si>
  <si>
    <t>06-Jun-2019086UNBURNT C1 30-35</t>
  </si>
  <si>
    <t>26-Jun-2019045UNB C1 30-35</t>
  </si>
  <si>
    <t>06-Jun-2019015SWINE CORE1 35-40</t>
  </si>
  <si>
    <t>SWINE CORE1 35-40</t>
  </si>
  <si>
    <t>03-Jul-2019062UNB C1 35-40</t>
  </si>
  <si>
    <t>UNB C1 35-40</t>
  </si>
  <si>
    <t>06-Jun-2019016SWINE CORE1 35-40</t>
  </si>
  <si>
    <t>03-Jul-2019063UNB C1 35-40</t>
  </si>
  <si>
    <t>06-Jun-2019017SWINE CORE1 35-40</t>
  </si>
  <si>
    <t>03-Jul-2019064UNB C1 35-40</t>
  </si>
  <si>
    <t>06-Jun-2019048UNBURNT CORE 1 40-45</t>
  </si>
  <si>
    <t>UNBURNT CORE 1 40-45</t>
  </si>
  <si>
    <t>26-Jun-2019055UNB C1 40-45</t>
  </si>
  <si>
    <t>UNB C1 40-45</t>
  </si>
  <si>
    <t>06-Jun-2019049UNBURNT CORE 1 40-45</t>
  </si>
  <si>
    <t>26-Jun-2019056UNB C1 40-45</t>
  </si>
  <si>
    <t>06-Jun-2019050UNBURNT CORE 1 40-45</t>
  </si>
  <si>
    <t>26-Jun-2019057UNB C1 40-45</t>
  </si>
  <si>
    <t>06-Jun-2019036SWINE CORE1 45-50</t>
  </si>
  <si>
    <t>SWINE CORE1 45-50</t>
  </si>
  <si>
    <t>27-Jun-2019031UNB CORE1 45-50</t>
  </si>
  <si>
    <t>UNB CORE1 45-50</t>
  </si>
  <si>
    <t>06-Jun-2019037SWINE CORE1 45-50</t>
  </si>
  <si>
    <t>27-Jun-2019032UNB CORE1 45-50</t>
  </si>
  <si>
    <t>06-Jun-2019038SWINE CORE1 45-50</t>
  </si>
  <si>
    <t>27-Jun-2019033UNB CORE1 45-50</t>
  </si>
  <si>
    <t>06-Jun-2019093UNBURNT C1 50-60</t>
  </si>
  <si>
    <t>UNBURNT C1 50-60</t>
  </si>
  <si>
    <t>27-Jun-2019025UNB CORE1 50-60</t>
  </si>
  <si>
    <t>UNB CORE1 50-60</t>
  </si>
  <si>
    <t>06-Jun-2019095UNBURNT C1 50-60</t>
  </si>
  <si>
    <t>27-Jun-2019026UNB CORE1 50-60</t>
  </si>
  <si>
    <t>27-Jun-2019027UNB CORE1 50-60</t>
  </si>
  <si>
    <t>06-Jun-2019045UNBURNT CORE 1 60-70</t>
  </si>
  <si>
    <t>UNBURNT CORE 1 60-70</t>
  </si>
  <si>
    <t>27-Jun-2019070UNB C1 80-70</t>
  </si>
  <si>
    <t>UNB C1 80-70</t>
  </si>
  <si>
    <t>06-Jun-2019046UNBURNT CORE 1 60-70</t>
  </si>
  <si>
    <t>27-Jun-2019071UNB C1 80-70</t>
  </si>
  <si>
    <t>06-Jun-2019047UNBURNT CORE 1 60-70</t>
  </si>
  <si>
    <t>27-Jun-2019072UNB C1 80-70</t>
  </si>
  <si>
    <t>06-Jun-2019024SWINE CORE1 70-80</t>
  </si>
  <si>
    <t>SWINE CORE1 70-80</t>
  </si>
  <si>
    <t>28-Jun-2019013SWINE UNB C1 70-80</t>
  </si>
  <si>
    <t>SWINE UNB C1 70-80</t>
  </si>
  <si>
    <t>06-Jun-2019025SWINE CORE1 70-80</t>
  </si>
  <si>
    <t>28-Jun-2019014SWINE UNB C1 70-80</t>
  </si>
  <si>
    <t>06-Jun-2019026SWINE CORE1 70-80</t>
  </si>
  <si>
    <t>28-Jun-2019015SWINE UNB C1 70-80</t>
  </si>
  <si>
    <t>06-Jun-2019087UNBURNT C1 80-90</t>
  </si>
  <si>
    <t>UNBURNT C1 80-90</t>
  </si>
  <si>
    <t>27-Jun-2019028UNB CORE1 80-90</t>
  </si>
  <si>
    <t>UNB CORE1 80-90</t>
  </si>
  <si>
    <t>06-Jun-2019088UNBURNT C1 80-90</t>
  </si>
  <si>
    <t>27-Jun-2019029UNB CORE1 80-90</t>
  </si>
  <si>
    <t>06-Jun-2019089UNBURNT C1 80-90</t>
  </si>
  <si>
    <t>27-Jun-2019030UNB CORE1 80-90</t>
  </si>
  <si>
    <t>06-Jun-2019021SWINE CORE1 90-100</t>
  </si>
  <si>
    <t>SWINE CORE1 90-100</t>
  </si>
  <si>
    <t>03-Jul-2019029SWINE C1 90-100</t>
  </si>
  <si>
    <t>SWINE C1 90-100</t>
  </si>
  <si>
    <t>06-Jun-2019022SWINE CORE1 90-100</t>
  </si>
  <si>
    <t>03-Jul-2019030SWINE C1 90-100</t>
  </si>
  <si>
    <t>06-Jun-2019023SWINE CORE1 90-100</t>
  </si>
  <si>
    <t>03-Jul-2019031SWINE C1 90-100</t>
  </si>
  <si>
    <t>06-Jun-2019033SWINE UNB Q1 VEG</t>
  </si>
  <si>
    <t>SWINE UNB Q1 VEG</t>
  </si>
  <si>
    <t>03-Jul-2019020SWINE Q1 UNB 17CM</t>
  </si>
  <si>
    <t>SWINE Q1 UNB 17CM</t>
  </si>
  <si>
    <t>06-Jun-2019034SWINE UNB Q1 VEG</t>
  </si>
  <si>
    <t>03-Jul-2019021SWINE Q1 UNB 17CM</t>
  </si>
  <si>
    <t>06-Jun-2019035SWINE UNB Q1 VEG</t>
  </si>
  <si>
    <t>03-Jul-2019022SWINE Q1 UNB 17CM</t>
  </si>
  <si>
    <t>05-Jun-2019030SWINE Q1 0-2</t>
  </si>
  <si>
    <t>SWINE Q1 0-2</t>
  </si>
  <si>
    <t>26-Jun-2019049SWINE Q1 0-2</t>
  </si>
  <si>
    <t>05-Jun-2019031SWINE Q1 0-2</t>
  </si>
  <si>
    <t>26-Jun-2019050SWINE Q1 0-2</t>
  </si>
  <si>
    <t>05-Jun-2019032SWINE Q1 0-2</t>
  </si>
  <si>
    <t>26-Jun-2019051SWINE Q1 0-2</t>
  </si>
  <si>
    <t>05-Jun-2019051SWINE Q1 2-4</t>
  </si>
  <si>
    <t>SWINE Q1 2-4</t>
  </si>
  <si>
    <t>27-Jun-2019013SWINE Q1 2-4</t>
  </si>
  <si>
    <t>05-Jun-2019052SWINE Q1 2-4</t>
  </si>
  <si>
    <t>27-Jun-2019014SWINE Q1 2-4</t>
  </si>
  <si>
    <t>05-Jun-2019053SWINE Q1 2-4</t>
  </si>
  <si>
    <t>27-Jun-2019015SWINE Q1 2-4</t>
  </si>
  <si>
    <t>05-Jun-2019066SWINE Q1 4-6</t>
  </si>
  <si>
    <t>SWINE Q1 4-6</t>
  </si>
  <si>
    <t>03-Jul-2019089Q1 4-6</t>
  </si>
  <si>
    <t>Q1 4-6</t>
  </si>
  <si>
    <t>05-Jun-2019067SWINE Q1 4-6</t>
  </si>
  <si>
    <t>03-Jul-2019090Q1 4-6</t>
  </si>
  <si>
    <t>05-Jun-2019068SWINE Q1 4-6</t>
  </si>
  <si>
    <t>03-Jul-2019091Q1 4-6</t>
  </si>
  <si>
    <t>05-Jun-2019033SWINE Q1 6-8</t>
  </si>
  <si>
    <t>SWINE Q1 6-8</t>
  </si>
  <si>
    <t>27-Jun-2019061SWINESHOW Q1 6-8</t>
  </si>
  <si>
    <t>SWINESHOW Q1 6-8</t>
  </si>
  <si>
    <t>05-Jun-2019034SWINE Q1 6-8</t>
  </si>
  <si>
    <t>27-Jun-2019062SWINESHOW Q1 6-8</t>
  </si>
  <si>
    <t>05-Jun-2019035SWINE Q1 6-8</t>
  </si>
  <si>
    <t>27-Jun-2019063SWINESHOW Q1 6-8</t>
  </si>
  <si>
    <t>05-Jun-2019069SWINE Q1 8-10</t>
  </si>
  <si>
    <t>SWINE Q1 8-10</t>
  </si>
  <si>
    <t>26-Jun-2019058SWINE Q1 8-10</t>
  </si>
  <si>
    <t>05-Jun-2019070SWINE Q1 8-10</t>
  </si>
  <si>
    <t>26-Jun-2019059SWINE Q1 8-10</t>
  </si>
  <si>
    <t>05-Jun-2019071SWINE Q1 8-10</t>
  </si>
  <si>
    <t>26-Jun-2019060SWINE Q1 8-10</t>
  </si>
  <si>
    <t>05-Jun-2019060SWINE Q1 10-12</t>
  </si>
  <si>
    <t>SWINE Q1 10-12</t>
  </si>
  <si>
    <t>26-Jun-2019025SWINE Q1 10-12</t>
  </si>
  <si>
    <t>05-Jun-2019061SWINE Q1 10-12</t>
  </si>
  <si>
    <t>26-Jun-2019026SWINE Q1 10-12</t>
  </si>
  <si>
    <t>05-Jun-2019062SWINE Q1 10-12</t>
  </si>
  <si>
    <t>26-Jun-2019027SWINE Q1 10-12</t>
  </si>
  <si>
    <t>05-Jun-2019063SWINE Q1 12-14</t>
  </si>
  <si>
    <t>SWINE Q1 12-14</t>
  </si>
  <si>
    <t>28-Jun-2019016SWINE Q1 12-14</t>
  </si>
  <si>
    <t>05-Jun-2019064SWINE Q1 12-14</t>
  </si>
  <si>
    <t>28-Jun-2019017SWINE Q1 12-14</t>
  </si>
  <si>
    <t>05-Jun-2019065SWINE Q1 12-14</t>
  </si>
  <si>
    <t>28-Jun-2019018SWINE Q1 12-14</t>
  </si>
  <si>
    <t>05-Jun-2019012SWINE Q1 14-16</t>
  </si>
  <si>
    <t>SWINE Q1 14-16</t>
  </si>
  <si>
    <t>28-Jun-2019028SWINE Q1 14-16</t>
  </si>
  <si>
    <t>05-Jun-2019013SWINE Q1 14-16</t>
  </si>
  <si>
    <t>28-Jun-2019029SWINE Q1 14-16</t>
  </si>
  <si>
    <t>05-Jun-2019014SWINE Q1 14-16</t>
  </si>
  <si>
    <t>28-Jun-2019030SWINE Q1 14-16</t>
  </si>
  <si>
    <t>06-Jun-2019027SWINE Q1 16-18</t>
  </si>
  <si>
    <t>SWINE Q1 16-18</t>
  </si>
  <si>
    <t>26-Jun-2019019SWINE Q1 16-18</t>
  </si>
  <si>
    <t>06-Jun-2019028SWINE Q1 16-18</t>
  </si>
  <si>
    <t>26-Jun-2019020SWINE Q1 16-18</t>
  </si>
  <si>
    <t>06-Jun-2019029SWINE Q1 16-18</t>
  </si>
  <si>
    <t>26-Jun-2019021SWINE Q1 16-18</t>
  </si>
  <si>
    <t>06-Jun-2019090SWINE Q1 18-20</t>
  </si>
  <si>
    <t>SWINE Q1 18-20</t>
  </si>
  <si>
    <t>28-Jun-2019034SWINE Q1 18-20</t>
  </si>
  <si>
    <t>06-Jun-2019091SWINE Q1 18-20</t>
  </si>
  <si>
    <t>28-Jun-2019035SWINE Q1 18-20</t>
  </si>
  <si>
    <t>06-Jun-2019092SWINE Q1 18-20</t>
  </si>
  <si>
    <t>28-Jun-2019036SWINE Q1 18-20</t>
  </si>
  <si>
    <t>05-Jun-2019039SWINE Q1 20-25</t>
  </si>
  <si>
    <t>SWINE Q1 20-25</t>
  </si>
  <si>
    <t>27-Jun-2019022SWINE Q1 20-25</t>
  </si>
  <si>
    <t>05-Jun-2019040SWINE Q1 20-25</t>
  </si>
  <si>
    <t>27-Jun-2019023SWINE Q1 20-25</t>
  </si>
  <si>
    <t>05-Jun-2019041SWINE Q1 20-25</t>
  </si>
  <si>
    <t>27-Jun-2019024SWINE Q1 20-25</t>
  </si>
  <si>
    <t>05-Jun-2019015SWINE Q1 25-30</t>
  </si>
  <si>
    <t>SWINE Q1 25-30</t>
  </si>
  <si>
    <t>28-Jun-2019025SWINE Q1 25-30</t>
  </si>
  <si>
    <t>05-Jun-2019016SWINE Q1 25-30</t>
  </si>
  <si>
    <t>28-Jun-2019026SWINE Q1 25-30</t>
  </si>
  <si>
    <t>05-Jun-2019017SWINE Q1 25-30</t>
  </si>
  <si>
    <t>28-Jun-2019027SWINE Q1 25-30</t>
  </si>
  <si>
    <t>05-Jun-2019072SWINE Q1 30-35</t>
  </si>
  <si>
    <t>SWINE Q1 30-35</t>
  </si>
  <si>
    <t>27-Jun-2019052SWINESHOW Q1 30-35</t>
  </si>
  <si>
    <t>SWINESHOW Q1 30-35</t>
  </si>
  <si>
    <t>05-Jun-2019073SWINE Q1 30-35</t>
  </si>
  <si>
    <t>27-Jun-2019053SWINESHOW Q1 30-35</t>
  </si>
  <si>
    <t>05-Jun-2019074SWINE Q1 30-35</t>
  </si>
  <si>
    <t>27-Jun-2019054SWINESHOW Q1 30-35</t>
  </si>
  <si>
    <t>25-Jun-2019079Q1 35-40</t>
  </si>
  <si>
    <t>Q1 35-40</t>
  </si>
  <si>
    <t>27-Jun-2019019SWINE Q1 35-40</t>
  </si>
  <si>
    <t>SWINE Q1 35-40</t>
  </si>
  <si>
    <t>25-Jun-2019080Q1 35-40</t>
  </si>
  <si>
    <t>27-Jun-2019020SWINE Q1 35-40</t>
  </si>
  <si>
    <t>25-Jun-2019081Q1 35-40</t>
  </si>
  <si>
    <t>27-Jun-2019021SWINE Q1 35-40</t>
  </si>
  <si>
    <t>05-Jun-2019048SWINE Q1 40-45</t>
  </si>
  <si>
    <t>SWINE Q1 40-45</t>
  </si>
  <si>
    <t>26-Jun-2019034SWINE Q1 40-45</t>
  </si>
  <si>
    <t>05-Jun-2019049SWINE Q1 40-45</t>
  </si>
  <si>
    <t>26-Jun-2019035SWINE Q1 40-45</t>
  </si>
  <si>
    <t>05-Jun-2019050SWINE Q1 40-45</t>
  </si>
  <si>
    <t>26-Jun-2019036SWINE Q1 40-45</t>
  </si>
  <si>
    <t>05-Jun-2019045SWINE Q1 45-50</t>
  </si>
  <si>
    <t>SWINE Q1 45-50</t>
  </si>
  <si>
    <t>28-Jun-2019031SWINE Q1 45-50</t>
  </si>
  <si>
    <t>05-Jun-2019046SWINE Q1 45-50</t>
  </si>
  <si>
    <t>28-Jun-2019032SWINE Q1 45-50</t>
  </si>
  <si>
    <t>05-Jun-2019047SWINE Q1 45-50</t>
  </si>
  <si>
    <t>28-Jun-2019033SWINE Q1 45-50</t>
  </si>
  <si>
    <t>05-Jun-2019057SWINE Q1 50-60</t>
  </si>
  <si>
    <t>SWINE Q1 50-60</t>
  </si>
  <si>
    <t>03-Jul-2019068Q1 50-60</t>
  </si>
  <si>
    <t>Q1 50-60</t>
  </si>
  <si>
    <t>05-Jun-2019058SWINE Q1 50-60</t>
  </si>
  <si>
    <t>03-Jul-2019069Q1 50-60</t>
  </si>
  <si>
    <t>05-Jun-2019059SWINE Q1 50-60</t>
  </si>
  <si>
    <t>03-Jul-2019070Q1 50-60</t>
  </si>
  <si>
    <t>05-Jun-2019021SWINE Q1 60-70</t>
  </si>
  <si>
    <t>SWINE Q1 60-70</t>
  </si>
  <si>
    <t>26-Jun-2019016SWINE Q1 60-70</t>
  </si>
  <si>
    <t>05-Jun-2019022SWINE Q1 60-70</t>
  </si>
  <si>
    <t>26-Jun-2019017SWINE Q1 60-70</t>
  </si>
  <si>
    <t>05-Jun-2019023SWINE Q1 60-70</t>
  </si>
  <si>
    <t>26-Jun-2019018SWINE Q1 60-70</t>
  </si>
  <si>
    <t>05-Jun-2019024SWINE Q1 70-80</t>
  </si>
  <si>
    <t>SWINE Q1 70-80</t>
  </si>
  <si>
    <t>03-Jul-2019092Q1 70-80</t>
  </si>
  <si>
    <t>Q1 70-80</t>
  </si>
  <si>
    <t>05-Jun-2019025SWINE Q1 70-80</t>
  </si>
  <si>
    <t>03-Jul-2019093Q1 70-80</t>
  </si>
  <si>
    <t>05-Jun-2019026SWINE Q1 70-80</t>
  </si>
  <si>
    <t>03-Jul-2019094Q1 70-80</t>
  </si>
  <si>
    <t>05-Jun-2019042SWINE Q1 80-90</t>
  </si>
  <si>
    <t>SWINE Q1 80-90</t>
  </si>
  <si>
    <t>27-Jun-2019064SWINE Q1 80-90</t>
  </si>
  <si>
    <t>05-Jun-2019043SWINE Q1 80-90</t>
  </si>
  <si>
    <t>27-Jun-2019065SWINE Q1 80-90</t>
  </si>
  <si>
    <t>05-Jun-2019044SWINE Q1 80-90</t>
  </si>
  <si>
    <t>27-Jun-2019066SWINE Q1 80-90</t>
  </si>
  <si>
    <t>06-Jun-2019012SWINE Q1 90-95</t>
  </si>
  <si>
    <t>SWINE Q1 90-95</t>
  </si>
  <si>
    <t>03-Jul-2019023SWINE Q1 90-95</t>
  </si>
  <si>
    <t>06-Jun-2019013SWINE Q1 90-95</t>
  </si>
  <si>
    <t>03-Jul-2019024SWINE Q1 90-95</t>
  </si>
  <si>
    <t>06-Jun-2019014SWINE Q1 90-95</t>
  </si>
  <si>
    <t>03-Jul-2019025SWINE Q1 90-95</t>
  </si>
  <si>
    <t>04-Jun-2019056SWINQ4UNBYNG HEATH</t>
  </si>
  <si>
    <t>SWINQ4UNBYNG HEATH</t>
  </si>
  <si>
    <t>04-Jul-2019031Q4 YOUNG HEATHER UNB</t>
  </si>
  <si>
    <t>Q4 YOUNG HEATHER UNB</t>
  </si>
  <si>
    <t>04-Jun-2019057SWINQ4UNBYNG HEATH</t>
  </si>
  <si>
    <t>04-Jul-2019032Q4 YOUNG HEATHER UNB</t>
  </si>
  <si>
    <t>04-Jun-2019058SWINQ4UNBYNG HEATH</t>
  </si>
  <si>
    <t>04-Jul-2019033Q4 YOUNG HEATHER UNB</t>
  </si>
  <si>
    <t>04-Jun-2019035SWINE Q4 UNBURNTMOSS</t>
  </si>
  <si>
    <t>SWINE Q4 UNBURNTMOSS</t>
  </si>
  <si>
    <t>03-Jul-2019086UNB MOSS LIT Q4</t>
  </si>
  <si>
    <t>UNB MOSS LIT Q4</t>
  </si>
  <si>
    <t>04-Jun-2019036SWINE Q4 UNBURNTMOSS</t>
  </si>
  <si>
    <t>03-Jul-2019087UNB MOSS LIT Q4</t>
  </si>
  <si>
    <t>04-Jun-2019037SWINE Q4 UNBURNTMOSS</t>
  </si>
  <si>
    <t>03-Jul-2019088UNB MOSS LIT Q4</t>
  </si>
  <si>
    <t>04-Jun-2019062SWINESHAW Q4 0-2</t>
  </si>
  <si>
    <t>SWINESHAW Q4 0-2</t>
  </si>
  <si>
    <t>03-Jul-2019038Q4 0-2</t>
  </si>
  <si>
    <t>Q4 0-2</t>
  </si>
  <si>
    <t>04-Jun-2019063SWINESHAW Q4 0-2</t>
  </si>
  <si>
    <t>03-Jul-2019039Q4 0-2</t>
  </si>
  <si>
    <t>04-Jun-2019064SWINESHAW Q4 0-2</t>
  </si>
  <si>
    <t>03-Jul-2019040Q4 0-2</t>
  </si>
  <si>
    <t>04-Jun-2019068SWINESHAW Q4 2-4</t>
  </si>
  <si>
    <t>SWINESHAW Q4 2-4</t>
  </si>
  <si>
    <t>03-Jul-2019035Q4 2-4</t>
  </si>
  <si>
    <t>Q4 2-4</t>
  </si>
  <si>
    <t>04-Jun-2019069SWINESHAW Q4 2-4</t>
  </si>
  <si>
    <t>03-Jul-2019036Q4 2-4</t>
  </si>
  <si>
    <t>04-Jun-2019070SWINESHAW Q4 2-4</t>
  </si>
  <si>
    <t>03-Jul-2019037Q4 2-4</t>
  </si>
  <si>
    <t>04-Jun-2019059SWINESHAW Q4 4-6</t>
  </si>
  <si>
    <t>SWINESHAW Q4 4-6</t>
  </si>
  <si>
    <t>03-Jul-2019017SWINESHAW Q4 4-6</t>
  </si>
  <si>
    <t>04-Jun-2019060SWINESHAW Q4 4-6</t>
  </si>
  <si>
    <t>03-Jul-2019018SWINESHAW Q4 4-6</t>
  </si>
  <si>
    <t>04-Jun-2019061SWINESHAW Q4 4-6</t>
  </si>
  <si>
    <t>03-Jul-2019019SWINESHAW Q4 4-6</t>
  </si>
  <si>
    <t>04-Jun-2019071SWINESHAW Q4 6-8</t>
  </si>
  <si>
    <t>SWINESHAW Q4 6-8</t>
  </si>
  <si>
    <t>03-Jul-2019050SWINE Q4 6-8</t>
  </si>
  <si>
    <t>SWINE Q4 6-8</t>
  </si>
  <si>
    <t>04-Jun-2019072SWINESHAW Q4 6-8</t>
  </si>
  <si>
    <t>03-Jul-2019051SWINE Q4 6-8</t>
  </si>
  <si>
    <t>04-Jun-2019073SWINESHAW Q4 6-8</t>
  </si>
  <si>
    <t>03-Jul-2019052SWINE Q4 6-8</t>
  </si>
  <si>
    <t>04-Jun-2019044SWINESHAW Q4 8-10</t>
  </si>
  <si>
    <t>SWINESHAW Q4 8-10</t>
  </si>
  <si>
    <t>27-Jun-2019040SWINE Q4 8-10</t>
  </si>
  <si>
    <t>SWINE Q4 8-10</t>
  </si>
  <si>
    <t>04-Jun-2019045SWINESHAW Q4 8-10</t>
  </si>
  <si>
    <t>27-Jun-2019041SWINE Q4 8-10</t>
  </si>
  <si>
    <t>04-Jun-2019046SWINESHAW Q4 8-10</t>
  </si>
  <si>
    <t>27-Jun-2019042SWINE Q4 8-10</t>
  </si>
  <si>
    <t>04-Jun-2019026SWINESHAW Q4 10-12</t>
  </si>
  <si>
    <t>SWINESHAW Q4 10-12</t>
  </si>
  <si>
    <t>27-Jun-2019073Q4 10-12</t>
  </si>
  <si>
    <t>Q4 10-12</t>
  </si>
  <si>
    <t>04-Jun-2019027SWINESHAW Q4 10-12</t>
  </si>
  <si>
    <t>27-Jun-2019074Q4 10-12</t>
  </si>
  <si>
    <t>04-Jun-2019028SWINESHAW Q4 10-12</t>
  </si>
  <si>
    <t>27-Jun-2019075Q4 10-12</t>
  </si>
  <si>
    <t>04-Jun-2019050SWINESHAW Q4 12-14</t>
  </si>
  <si>
    <t>SWINESHAW Q4 12-14</t>
  </si>
  <si>
    <t>04-Jul-2019028Q4 12-14</t>
  </si>
  <si>
    <t>Q4 12-14</t>
  </si>
  <si>
    <t>04-Jun-2019051SWINESHAW Q4 12-14</t>
  </si>
  <si>
    <t>04-Jul-2019029Q4 12-14</t>
  </si>
  <si>
    <t>04-Jun-2019052SWINESHAW Q4 12-14</t>
  </si>
  <si>
    <t>04-Jul-2019030Q4 12-14</t>
  </si>
  <si>
    <t>04-Jun-2019041SWINESHAW Q4 14-16</t>
  </si>
  <si>
    <t>SWINESHAW Q4 14-16</t>
  </si>
  <si>
    <t>26-Jun-2019022SWINE Q4 14-16</t>
  </si>
  <si>
    <t>SWINE Q4 14-16</t>
  </si>
  <si>
    <t>04-Jun-2019042SWINESHAW Q4 14-16</t>
  </si>
  <si>
    <t>26-Jun-2019023SWINE Q4 14-16</t>
  </si>
  <si>
    <t>04-Jun-2019043SWINESHAW Q4 14-16</t>
  </si>
  <si>
    <t>26-Jun-2019024SWINE Q4 14-16</t>
  </si>
  <si>
    <t>04-Jun-2019023SWINESHAW Q4 16-18</t>
  </si>
  <si>
    <t>SWINESHAW Q4 16-18</t>
  </si>
  <si>
    <t>03-Jul-2019095Q4 16-18</t>
  </si>
  <si>
    <t>Q4 16-18</t>
  </si>
  <si>
    <t>04-Jun-2019024SWINESHAW Q4 16-18</t>
  </si>
  <si>
    <t>03-Jul-2019096Q4 16-18</t>
  </si>
  <si>
    <t>04-Jun-2019025SWINESHAW Q4 16-18</t>
  </si>
  <si>
    <t>03-Jul-2019097Q4 16-18</t>
  </si>
  <si>
    <t>04-Jun-2019020SWINESHAW Q4 18-20</t>
  </si>
  <si>
    <t>SWINESHAW Q4 18-20</t>
  </si>
  <si>
    <t>26-Jun-2019031SWINE Q4 18-20</t>
  </si>
  <si>
    <t>SWINE Q4 18-20</t>
  </si>
  <si>
    <t>04-Jun-2019021SWINESHAW Q4 18-20</t>
  </si>
  <si>
    <t>26-Jun-2019032SWINE Q4 18-20</t>
  </si>
  <si>
    <t>04-Jun-2019022SWINESHAW Q4 18-20</t>
  </si>
  <si>
    <t>26-Jun-2019033SWINE Q4 18-20</t>
  </si>
  <si>
    <t>04-Jun-2019053SWINESHAW Q4 20-25</t>
  </si>
  <si>
    <t>SWINESHAW Q4 20-25</t>
  </si>
  <si>
    <t>27-Jun-2019058SWINE Q4 20-25</t>
  </si>
  <si>
    <t>SWINE Q4 20-25</t>
  </si>
  <si>
    <t>04-Jun-2019054SWINESHAW Q4 20-25</t>
  </si>
  <si>
    <t>27-Jun-2019059SWINE Q4 20-25</t>
  </si>
  <si>
    <t>04-Jun-2019055SWINESHAW Q4 20-25</t>
  </si>
  <si>
    <t>27-Jun-2019060SWINE Q4 20-25</t>
  </si>
  <si>
    <t>04-Jun-2019014SWINESHAW Q4 25-30</t>
  </si>
  <si>
    <t>SWINESHAW Q4 25-30</t>
  </si>
  <si>
    <t>03-Jul-2019080Q4 25-30</t>
  </si>
  <si>
    <t>Q4 25-30</t>
  </si>
  <si>
    <t>04-Jun-2019015SWINESHAW Q4 25-30</t>
  </si>
  <si>
    <t>03-Jul-2019081Q4 25-30</t>
  </si>
  <si>
    <t>04-Jun-2019016SWINESHAW Q4 25-30</t>
  </si>
  <si>
    <t>03-Jul-2019082Q4 25-30</t>
  </si>
  <si>
    <t>04-Jun-2019047SWINESHAW Q4 30-35</t>
  </si>
  <si>
    <t>SWINESHAW Q4 30-35</t>
  </si>
  <si>
    <t>26-Jun-2019040SWINE Q4 30-35</t>
  </si>
  <si>
    <t>SWINE Q4 30-35</t>
  </si>
  <si>
    <t>04-Jun-2019048SWINESHAW Q4 30-35</t>
  </si>
  <si>
    <t>26-Jun-2019041SWINE Q4 30-35</t>
  </si>
  <si>
    <t>04-Jun-2019049SWINESHAW Q4 30-35</t>
  </si>
  <si>
    <t>26-Jun-2019042SWINE Q4 30-35</t>
  </si>
  <si>
    <t>05-Jun-2019027SWINE Q4 35-40</t>
  </si>
  <si>
    <t>SWINE Q4 35-40</t>
  </si>
  <si>
    <t>03-Jul-2019071Q4 35-40</t>
  </si>
  <si>
    <t>Q4 35-40</t>
  </si>
  <si>
    <t>05-Jun-2019028SWINE Q4 35-40</t>
  </si>
  <si>
    <t>03-Jul-2019072Q4 35-40</t>
  </si>
  <si>
    <t>05-Jun-2019029SWINE Q4 35-40</t>
  </si>
  <si>
    <t>03-Jul-2019073Q4 35-40</t>
  </si>
  <si>
    <t>04-Jun-2019032SWINESHAW Q4 45-50</t>
  </si>
  <si>
    <t>SWINESHAW Q4 45-50</t>
  </si>
  <si>
    <t>26-Jun-2019052SWINE Q4 45-50</t>
  </si>
  <si>
    <t>SWINE Q4 45-50</t>
  </si>
  <si>
    <t>04-Jun-2019033SWINESHAW Q4 45-50</t>
  </si>
  <si>
    <t>26-Jun-2019053SWINE Q4 45-50</t>
  </si>
  <si>
    <t>04-Jun-2019034SWINESHAW Q4 45-50</t>
  </si>
  <si>
    <t>26-Jun-2019054SWINE Q4 45-50</t>
  </si>
  <si>
    <t>05-Jun-2019083SWINESHAW Q4 50-60</t>
  </si>
  <si>
    <t>SWINESHAW Q4 50-60</t>
  </si>
  <si>
    <t>26-Jun-2019028SWINE Q4 50-60</t>
  </si>
  <si>
    <t>SWINE Q4 50-60</t>
  </si>
  <si>
    <t>05-Jun-2019084SWINESHAW Q4 50-60</t>
  </si>
  <si>
    <t>26-Jun-2019029SWINE Q4 50-60</t>
  </si>
  <si>
    <t>05-Jun-2019085SWINESHAW Q4 50-60</t>
  </si>
  <si>
    <t>26-Jun-2019030SWINE Q4 50-60</t>
  </si>
  <si>
    <t>05-Jun-2019086SWINESHAW Q4 60-70</t>
  </si>
  <si>
    <t>SWINESHAW Q4 60-70</t>
  </si>
  <si>
    <t>03-Jul-2019077Q4 60-70</t>
  </si>
  <si>
    <t>Q4 60-70</t>
  </si>
  <si>
    <t>05-Jun-2019087SWINESHAW Q4 60-70</t>
  </si>
  <si>
    <t>03-Jul-2019078Q4 60-70</t>
  </si>
  <si>
    <t>05-Jun-2019088SWINESHAW Q4 60-70</t>
  </si>
  <si>
    <t>03-Jul-2019079Q4 60-70</t>
  </si>
  <si>
    <t>04-Jun-2019080SWINESHAW Q4 70-80</t>
  </si>
  <si>
    <t>SWINESHAW Q4 70-80</t>
  </si>
  <si>
    <t>03-Jul-2019083Q4 70-80</t>
  </si>
  <si>
    <t>Q4 70-80</t>
  </si>
  <si>
    <t>04-Jun-2019081SWINESHAW Q4 70-80</t>
  </si>
  <si>
    <t>03-Jul-2019084Q4 70-80</t>
  </si>
  <si>
    <t>04-Jun-2019082SWINESHAW Q4 70-80</t>
  </si>
  <si>
    <t>03-Jul-2019085Q4 70-80</t>
  </si>
  <si>
    <t>04-Jun-2019074SWINESHAW Q4 80-90</t>
  </si>
  <si>
    <t>SWINESHAW Q4 80-90</t>
  </si>
  <si>
    <t>03-Jul-2019059Q4 80-90</t>
  </si>
  <si>
    <t>Q4 80-90</t>
  </si>
  <si>
    <t>04-Jun-2019075SWINESHAW Q4 80-90</t>
  </si>
  <si>
    <t>03-Jul-2019060Q4 80-90</t>
  </si>
  <si>
    <t>04-Jun-2019076SWINESHAW Q4 80-90</t>
  </si>
  <si>
    <t>03-Jul-2019061Q4 80-90</t>
  </si>
  <si>
    <t>04-Jun-2019077SWINESHAW Q4 90-100</t>
  </si>
  <si>
    <t>SWINESHAW Q4 90-100</t>
  </si>
  <si>
    <t>03-Jul-2019032Q4 90-100</t>
  </si>
  <si>
    <t>Q4 90-100</t>
  </si>
  <si>
    <t>04-Jun-2019078SWINESHAW Q4 90-100</t>
  </si>
  <si>
    <t>03-Jul-2019033Q4 90-100</t>
  </si>
  <si>
    <t>04-Jun-2019079SWINESHAW Q4 90-100</t>
  </si>
  <si>
    <t>03-Jul-2019034Q4 90-100</t>
  </si>
  <si>
    <t>O se</t>
  </si>
  <si>
    <t>O rse</t>
  </si>
  <si>
    <t>06-Jun-2019060UNBU Q 5 LITTER_MOSS</t>
  </si>
  <si>
    <t>UNBU Q 5 LITTER/MOSS</t>
  </si>
  <si>
    <t>27-Jun-2019016UNB Q5 LITTERMOSS</t>
  </si>
  <si>
    <t>UNB Q5 LITTERMOSS</t>
  </si>
  <si>
    <t>06-Jun-2019061UNBU Q 5 LITTER_MOSS</t>
  </si>
  <si>
    <t>27-Jun-2019017UNB Q5 LITTERMOSS</t>
  </si>
  <si>
    <t>06-Jun-2019062UNBU Q 5 LITTER_MOSS</t>
  </si>
  <si>
    <t>27-Jun-2019018UNB Q5 LITTERMOSS</t>
  </si>
  <si>
    <t>06-Jun-2019063QUAD 17 SURFACE 2CM</t>
  </si>
  <si>
    <t>QUAD 17 SURFACE 2CM</t>
  </si>
  <si>
    <t>26-Jun-2019070Q17 SURFACE 2CM</t>
  </si>
  <si>
    <t>Q17 SURFACE 2CM</t>
  </si>
  <si>
    <t>06-Jun-2019064QUAD 17 SURFACE 2CM</t>
  </si>
  <si>
    <t>26-Jun-2019071Q17 SURFACE 2CM</t>
  </si>
  <si>
    <t>06-Jun-2019065QUAD 17 SURFACE 2CM</t>
  </si>
  <si>
    <t>26-Jun-2019072Q17 SURFACE 2CM</t>
  </si>
  <si>
    <t>06-Jun-2019066UNBU HEATHER Q3</t>
  </si>
  <si>
    <t>UNBU HEATHER Q3</t>
  </si>
  <si>
    <t>03-Jul-2019041UNBURNT HEATHER Q3</t>
  </si>
  <si>
    <t>UNBURNT HEATHER Q3</t>
  </si>
  <si>
    <t>06-Jun-2019067UNBU HEATHER Q3</t>
  </si>
  <si>
    <t>03-Jul-2019042UNBURNT HEATHER Q3</t>
  </si>
  <si>
    <t>06-Jun-2019068UNBU HEATHER Q3</t>
  </si>
  <si>
    <t>03-Jul-2019043UNBURNT HEATHER Q3</t>
  </si>
  <si>
    <t>06-Jun-2019069IMB Q15 COTTON GRASS</t>
  </si>
  <si>
    <t>IMB Q15 COTTON GRASS</t>
  </si>
  <si>
    <t>27-Jun-2019043IMB Q15 COTTON GRASS</t>
  </si>
  <si>
    <t>06-Jun-2019070IMB Q15 COTTON GRASS</t>
  </si>
  <si>
    <t>27-Jun-2019044IMB Q15 COTTON GRASS</t>
  </si>
  <si>
    <t>06-Jun-2019071IMB Q15 COTTON GRASS</t>
  </si>
  <si>
    <t>27-Jun-2019045IMB Q15 COTTON GRASS</t>
  </si>
  <si>
    <t>06-Jun-2019072UNB MOSS LITTER 25CM</t>
  </si>
  <si>
    <t>UNB MOSS LITTER 25CM</t>
  </si>
  <si>
    <t>26-Jun-2019076UNB 25CM MOSSLITTER</t>
  </si>
  <si>
    <t>UNB 25CM MOSSLITTER</t>
  </si>
  <si>
    <t>06-Jun-2019073UNB MOSS LITTER 25CM</t>
  </si>
  <si>
    <t>26-Jun-2019077UNB 25CM MOSSLITTER</t>
  </si>
  <si>
    <t>06-Jun-2019074UNB MOSS LITTER 25CM</t>
  </si>
  <si>
    <t>26-Jun-2019078UNB 25CM MOSSLITTER</t>
  </si>
  <si>
    <t>06-Jun-2019075QUAD 17 BURNT FILTER</t>
  </si>
  <si>
    <t>QUAD 17 BURNT FILTER</t>
  </si>
  <si>
    <t>03-Jul-2019044Q17 BURNT FILT LATER</t>
  </si>
  <si>
    <t>Q17 BURNT FILT LATER</t>
  </si>
  <si>
    <t>06-Jun-2019076QUAD 17 BURNT FILTER</t>
  </si>
  <si>
    <t>03-Jul-2019045Q17 BURNT FILT LATER</t>
  </si>
  <si>
    <t>06-Jun-2019077QUAD 17 BURNT FILTER</t>
  </si>
  <si>
    <t>03-Jul-2019046Q17 BURNT FILT LATER</t>
  </si>
  <si>
    <t>07-Jun-2019081UNBURNT Q5 HEATHER</t>
  </si>
  <si>
    <t>UNBURNT Q5 HEATHER</t>
  </si>
  <si>
    <t>26-Jun-2019073UNBURNT Q5 HEATHER</t>
  </si>
  <si>
    <t>07-Jun-2019082UNBURNT Q5 HEATHER</t>
  </si>
  <si>
    <t>26-Jun-2019074UNBURNT Q5 HEATHER</t>
  </si>
  <si>
    <t>07-Jun-2019083UNBURNT Q5 HEATHER</t>
  </si>
  <si>
    <t>26-Jun-2019075UNBURNT Q5 HEATHER</t>
  </si>
  <si>
    <t>07-Jun-2019084IBK Q11HEATHER</t>
  </si>
  <si>
    <t>IBK Q11HEATHER</t>
  </si>
  <si>
    <t>26-Jun-2019067IBK Q11 HEATHER</t>
  </si>
  <si>
    <t>IBK Q11 HEATHER</t>
  </si>
  <si>
    <t>07-Jun-2019085IBK Q11HEATHER</t>
  </si>
  <si>
    <t>26-Jun-2019068IBK Q11 HEATHER</t>
  </si>
  <si>
    <t>07-Jun-2019086IBK Q11HEATHER</t>
  </si>
  <si>
    <t>26-Jun-2019069IBK Q11 HEATHER</t>
  </si>
  <si>
    <t>07-Jun-2019087QUAD 11 SURFACE PEAT</t>
  </si>
  <si>
    <t>QUAD 11 SURFACE PEAT</t>
  </si>
  <si>
    <t>26-Jun-2019061SWINE Q4 SURFAC PEAT</t>
  </si>
  <si>
    <t>SWINE Q4 SURFAC PEAT</t>
  </si>
  <si>
    <t>07-Jun-2019088QUAD 11 SURFACE PEAT</t>
  </si>
  <si>
    <t>26-Jun-2019062SWINE Q4 SURFAC PEAT</t>
  </si>
  <si>
    <t>07-Jun-2019089QUAD 11 SURFACE PEAT</t>
  </si>
  <si>
    <t>26-Jun-2019063SWINE Q4 SURFAC PEAT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</si>
</sst>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4"/>
  <sheetViews>
    <sheetView topLeftCell="A22" workbookViewId="0">
      <selection activeCell="B1" sqref="B1:B1048576"/>
    </sheetView>
  </sheetViews>
  <sheetFormatPr defaultRowHeight="15" x14ac:dyDescent="0.25"/>
  <cols>
    <col min="1" max="1" width="40" customWidth="1"/>
  </cols>
  <sheetData>
    <row r="1" spans="1:67" x14ac:dyDescent="0.25">
      <c r="C1" t="s">
        <v>0</v>
      </c>
      <c r="D1" t="s">
        <v>1</v>
      </c>
      <c r="E1" t="s">
        <v>2</v>
      </c>
      <c r="F1" t="s">
        <v>3</v>
      </c>
      <c r="G1" t="s">
        <v>3</v>
      </c>
      <c r="H1" t="s">
        <v>3</v>
      </c>
      <c r="I1" t="s">
        <v>3</v>
      </c>
      <c r="J1" t="s">
        <v>3</v>
      </c>
      <c r="K1" t="s">
        <v>3</v>
      </c>
      <c r="L1" t="s">
        <v>3</v>
      </c>
      <c r="Q1" t="s">
        <v>4</v>
      </c>
      <c r="R1" t="s">
        <v>4</v>
      </c>
      <c r="S1" t="s">
        <v>4</v>
      </c>
      <c r="T1" t="s">
        <v>4</v>
      </c>
      <c r="U1" t="s">
        <v>4</v>
      </c>
      <c r="V1" t="s">
        <v>4</v>
      </c>
      <c r="W1" t="s">
        <v>4</v>
      </c>
      <c r="AB1" t="s">
        <v>5</v>
      </c>
      <c r="AC1" t="s">
        <v>5</v>
      </c>
      <c r="AD1" t="s">
        <v>5</v>
      </c>
      <c r="AE1" t="s">
        <v>5</v>
      </c>
      <c r="AF1" t="s">
        <v>5</v>
      </c>
      <c r="AG1" t="s">
        <v>5</v>
      </c>
      <c r="AH1" t="s">
        <v>5</v>
      </c>
      <c r="AP1" t="s">
        <v>0</v>
      </c>
      <c r="AQ1" t="s">
        <v>1</v>
      </c>
      <c r="AR1" t="s">
        <v>2</v>
      </c>
      <c r="AS1" t="s">
        <v>6</v>
      </c>
      <c r="AT1" t="s">
        <v>6</v>
      </c>
      <c r="AU1" t="s">
        <v>6</v>
      </c>
      <c r="AV1" t="s">
        <v>6</v>
      </c>
      <c r="AW1" t="s">
        <v>6</v>
      </c>
      <c r="AX1" t="s">
        <v>6</v>
      </c>
      <c r="AY1" t="s">
        <v>6</v>
      </c>
      <c r="AZ1" t="s">
        <v>7</v>
      </c>
      <c r="BA1" t="s">
        <v>8</v>
      </c>
      <c r="BB1" t="s">
        <v>9</v>
      </c>
      <c r="BC1" t="s">
        <v>10</v>
      </c>
      <c r="BE1" t="s">
        <v>11</v>
      </c>
      <c r="BF1" t="s">
        <v>12</v>
      </c>
      <c r="BG1" t="s">
        <v>13</v>
      </c>
      <c r="BH1" t="s">
        <v>14</v>
      </c>
      <c r="BJ1" t="s">
        <v>15</v>
      </c>
      <c r="BK1" t="s">
        <v>16</v>
      </c>
      <c r="BL1" t="s">
        <v>17</v>
      </c>
      <c r="BM1" t="s">
        <v>18</v>
      </c>
      <c r="BN1" t="s">
        <v>19</v>
      </c>
      <c r="BO1" t="s">
        <v>20</v>
      </c>
    </row>
    <row r="2" spans="1:67" x14ac:dyDescent="0.25">
      <c r="F2" t="s">
        <v>21</v>
      </c>
      <c r="G2" t="s">
        <v>22</v>
      </c>
      <c r="H2" t="s">
        <v>23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  <c r="Q2" t="s">
        <v>21</v>
      </c>
      <c r="R2" t="s">
        <v>22</v>
      </c>
      <c r="S2" t="s">
        <v>23</v>
      </c>
      <c r="T2" t="s">
        <v>23</v>
      </c>
      <c r="U2" t="s">
        <v>24</v>
      </c>
      <c r="V2" t="s">
        <v>25</v>
      </c>
      <c r="W2" t="s">
        <v>26</v>
      </c>
      <c r="X2" t="s">
        <v>31</v>
      </c>
      <c r="Y2" t="s">
        <v>32</v>
      </c>
      <c r="Z2" t="s">
        <v>33</v>
      </c>
      <c r="AA2" t="s">
        <v>34</v>
      </c>
      <c r="AB2" t="s">
        <v>21</v>
      </c>
      <c r="AC2" t="s">
        <v>22</v>
      </c>
      <c r="AD2" t="s">
        <v>23</v>
      </c>
      <c r="AE2" t="s">
        <v>23</v>
      </c>
      <c r="AF2" t="s">
        <v>24</v>
      </c>
      <c r="AG2" t="s">
        <v>25</v>
      </c>
      <c r="AH2" t="s">
        <v>26</v>
      </c>
      <c r="AI2" t="s">
        <v>35</v>
      </c>
      <c r="AJ2" t="s">
        <v>36</v>
      </c>
      <c r="AK2" t="s">
        <v>37</v>
      </c>
      <c r="AL2" t="s">
        <v>38</v>
      </c>
      <c r="AS2" t="s">
        <v>21</v>
      </c>
      <c r="AT2" t="s">
        <v>22</v>
      </c>
      <c r="AU2" t="s">
        <v>23</v>
      </c>
      <c r="AV2" t="s">
        <v>23</v>
      </c>
      <c r="AW2" t="s">
        <v>24</v>
      </c>
      <c r="AX2" t="s">
        <v>25</v>
      </c>
      <c r="AY2" t="s">
        <v>26</v>
      </c>
    </row>
    <row r="3" spans="1:67" x14ac:dyDescent="0.25">
      <c r="F3" t="s">
        <v>39</v>
      </c>
      <c r="H3" t="s">
        <v>40</v>
      </c>
      <c r="I3" t="s">
        <v>41</v>
      </c>
      <c r="J3" t="s">
        <v>42</v>
      </c>
      <c r="K3" t="s">
        <v>43</v>
      </c>
      <c r="Q3" t="s">
        <v>39</v>
      </c>
      <c r="S3" t="s">
        <v>40</v>
      </c>
      <c r="T3" t="s">
        <v>41</v>
      </c>
      <c r="U3" t="s">
        <v>42</v>
      </c>
      <c r="V3" t="s">
        <v>43</v>
      </c>
      <c r="AB3" t="s">
        <v>39</v>
      </c>
      <c r="AD3" t="s">
        <v>40</v>
      </c>
      <c r="AE3" t="s">
        <v>41</v>
      </c>
      <c r="AF3" t="s">
        <v>42</v>
      </c>
      <c r="AG3" t="s">
        <v>43</v>
      </c>
      <c r="AS3" t="s">
        <v>39</v>
      </c>
      <c r="AU3" t="s">
        <v>40</v>
      </c>
      <c r="AV3" t="s">
        <v>41</v>
      </c>
      <c r="AW3" t="s">
        <v>42</v>
      </c>
      <c r="AX3" t="s">
        <v>43</v>
      </c>
    </row>
    <row r="4" spans="1:67" x14ac:dyDescent="0.25">
      <c r="A4" t="s">
        <v>44</v>
      </c>
      <c r="B4" t="s">
        <v>45</v>
      </c>
      <c r="C4" t="s">
        <v>46</v>
      </c>
      <c r="D4" t="s">
        <v>47</v>
      </c>
      <c r="E4">
        <v>1.6919999999999999</v>
      </c>
      <c r="F4">
        <v>0.8</v>
      </c>
      <c r="G4">
        <v>52.12</v>
      </c>
      <c r="H4">
        <v>0.02</v>
      </c>
      <c r="I4">
        <v>1.19</v>
      </c>
      <c r="J4" t="s">
        <v>48</v>
      </c>
      <c r="K4" t="s">
        <v>3</v>
      </c>
      <c r="L4">
        <v>0.01</v>
      </c>
      <c r="M4">
        <f t="shared" ref="M4" si="0">AVERAGE(I4:I6)</f>
        <v>1.1933333333333331</v>
      </c>
      <c r="N4">
        <f t="shared" ref="N4" si="1">STDEV(I4:I6)</f>
        <v>5.7735026918962632E-3</v>
      </c>
      <c r="O4">
        <f t="shared" ref="O4" si="2">N4/(SQRT(3))</f>
        <v>3.3333333333333366E-3</v>
      </c>
      <c r="P4">
        <f t="shared" ref="P4" si="3">(O4/M4)*100</f>
        <v>0.2793296089385478</v>
      </c>
      <c r="Q4">
        <v>1.3</v>
      </c>
      <c r="R4">
        <v>5112.09</v>
      </c>
      <c r="S4">
        <v>0.80200000000000005</v>
      </c>
      <c r="T4">
        <v>47.39</v>
      </c>
      <c r="U4" t="s">
        <v>48</v>
      </c>
      <c r="V4" t="s">
        <v>4</v>
      </c>
      <c r="W4">
        <v>1</v>
      </c>
      <c r="X4">
        <f t="shared" ref="X4" si="4">AVERAGE(T4:T6)</f>
        <v>47.316666666666663</v>
      </c>
      <c r="Y4">
        <f t="shared" ref="Y4" si="5">STDEV(T4:T6)</f>
        <v>6.3508529610858511E-2</v>
      </c>
      <c r="Z4">
        <f t="shared" ref="Z4" si="6">Y4/(SQRT(3))</f>
        <v>3.666666666666648E-2</v>
      </c>
      <c r="AA4">
        <f t="shared" ref="AA4" si="7">(Z4/X4)*100</f>
        <v>7.7492074674180664E-2</v>
      </c>
      <c r="AB4">
        <v>6.76</v>
      </c>
      <c r="AC4">
        <v>2009.8679999999999</v>
      </c>
      <c r="AD4">
        <v>0.10299999999999999</v>
      </c>
      <c r="AE4">
        <v>6.1</v>
      </c>
      <c r="AF4" t="s">
        <v>48</v>
      </c>
      <c r="AG4" t="s">
        <v>5</v>
      </c>
      <c r="AH4">
        <v>0.39300000000000002</v>
      </c>
      <c r="AI4">
        <f t="shared" ref="AI4" si="8">AVERAGE(AE4:AE6)</f>
        <v>6.0366666666666662</v>
      </c>
      <c r="AJ4">
        <f t="shared" ref="AJ4" si="9">STDEV(AE4:AE6)</f>
        <v>6.0277137733416683E-2</v>
      </c>
      <c r="AK4">
        <f t="shared" ref="AK4" si="10">AJ4/(SQRT(3))</f>
        <v>3.480102169636827E-2</v>
      </c>
      <c r="AL4">
        <f t="shared" ref="AL4" si="11">(AK4/AI4)*100</f>
        <v>0.57649400932691786</v>
      </c>
      <c r="AM4" t="s">
        <v>44</v>
      </c>
      <c r="AN4" t="s">
        <v>49</v>
      </c>
      <c r="AO4" t="s">
        <v>45</v>
      </c>
      <c r="AP4" t="s">
        <v>46</v>
      </c>
      <c r="AQ4" t="s">
        <v>50</v>
      </c>
      <c r="AR4">
        <v>1.5069999999999999</v>
      </c>
      <c r="AS4">
        <v>3.83</v>
      </c>
      <c r="AT4">
        <v>2726.165</v>
      </c>
      <c r="AU4">
        <v>0.60199999999999998</v>
      </c>
      <c r="AV4">
        <v>39.950000000000003</v>
      </c>
      <c r="AW4" t="s">
        <v>48</v>
      </c>
      <c r="AX4" t="s">
        <v>6</v>
      </c>
      <c r="AY4" t="s">
        <v>51</v>
      </c>
      <c r="AZ4">
        <f t="shared" ref="AZ4" si="12">AVERAGE(AV4:AV6)</f>
        <v>39.76</v>
      </c>
      <c r="BA4">
        <f t="shared" ref="BA4" si="13">STDEV(AV4:AV6)</f>
        <v>0.19519221295943165</v>
      </c>
      <c r="BB4">
        <f t="shared" ref="BB4" si="14">BA4/SQRT(3)</f>
        <v>0.11269427669584663</v>
      </c>
      <c r="BC4">
        <f t="shared" ref="BC4" si="15">(BB4/AZ4)*100</f>
        <v>0.28343630959719979</v>
      </c>
      <c r="BE4">
        <f>X4/12</f>
        <v>3.9430555555555551</v>
      </c>
      <c r="BF4">
        <f>AI4/1</f>
        <v>6.0366666666666662</v>
      </c>
      <c r="BG4">
        <f>M4/14</f>
        <v>8.5238095238095224E-2</v>
      </c>
      <c r="BH4">
        <f>AZ4/12</f>
        <v>3.313333333333333</v>
      </c>
      <c r="BJ4">
        <f>((2*BH4)-BF4+(3*BG4))/BE4</f>
        <v>0.21448196044885018</v>
      </c>
      <c r="BK4">
        <f>1-(BJ4/4)+((3*BG4)/(4*BE4))</f>
        <v>0.96259246213455441</v>
      </c>
      <c r="BL4">
        <f>BE4-(BF4/2)-(BG4/2)+1</f>
        <v>1.8821031746031744</v>
      </c>
      <c r="BM4">
        <f>BE4/BG4</f>
        <v>46.259310986964621</v>
      </c>
      <c r="BN4">
        <f>BF4/BE4</f>
        <v>1.5309616061993661</v>
      </c>
      <c r="BO4">
        <f>BH4/BE4</f>
        <v>0.84029587883057422</v>
      </c>
    </row>
    <row r="5" spans="1:67" x14ac:dyDescent="0.25">
      <c r="A5" t="s">
        <v>52</v>
      </c>
      <c r="B5" t="s">
        <v>45</v>
      </c>
      <c r="C5" t="s">
        <v>46</v>
      </c>
      <c r="D5" t="s">
        <v>47</v>
      </c>
      <c r="E5">
        <v>1.7330000000000001</v>
      </c>
      <c r="F5">
        <v>0.80300000000000005</v>
      </c>
      <c r="G5">
        <v>53.777000000000001</v>
      </c>
      <c r="H5">
        <v>2.1000000000000001E-2</v>
      </c>
      <c r="I5">
        <v>1.2</v>
      </c>
      <c r="J5" t="s">
        <v>48</v>
      </c>
      <c r="K5" t="s">
        <v>3</v>
      </c>
      <c r="L5">
        <v>0.01</v>
      </c>
      <c r="Q5">
        <v>1.2969999999999999</v>
      </c>
      <c r="R5">
        <v>5218.92</v>
      </c>
      <c r="S5">
        <v>0.81899999999999995</v>
      </c>
      <c r="T5">
        <v>47.28</v>
      </c>
      <c r="U5" t="s">
        <v>48</v>
      </c>
      <c r="V5" t="s">
        <v>4</v>
      </c>
      <c r="W5">
        <v>1</v>
      </c>
      <c r="AB5">
        <v>6.7969999999999997</v>
      </c>
      <c r="AC5">
        <v>2036.0340000000001</v>
      </c>
      <c r="AD5">
        <v>0.105</v>
      </c>
      <c r="AE5">
        <v>6.03</v>
      </c>
      <c r="AF5" t="s">
        <v>48</v>
      </c>
      <c r="AG5" t="s">
        <v>5</v>
      </c>
      <c r="AH5">
        <v>0.39</v>
      </c>
      <c r="AM5" t="s">
        <v>52</v>
      </c>
      <c r="AN5" t="s">
        <v>53</v>
      </c>
      <c r="AO5" t="s">
        <v>45</v>
      </c>
      <c r="AP5" t="s">
        <v>46</v>
      </c>
      <c r="AQ5" t="s">
        <v>50</v>
      </c>
      <c r="AR5">
        <v>1.87</v>
      </c>
      <c r="AS5">
        <v>3.7770000000000001</v>
      </c>
      <c r="AT5">
        <v>3367.877</v>
      </c>
      <c r="AU5">
        <v>0.74399999999999999</v>
      </c>
      <c r="AV5">
        <v>39.770000000000003</v>
      </c>
      <c r="AW5" t="s">
        <v>48</v>
      </c>
      <c r="AX5" t="s">
        <v>6</v>
      </c>
      <c r="AY5" t="s">
        <v>51</v>
      </c>
    </row>
    <row r="6" spans="1:67" x14ac:dyDescent="0.25">
      <c r="A6" t="s">
        <v>54</v>
      </c>
      <c r="B6" t="s">
        <v>45</v>
      </c>
      <c r="C6" t="s">
        <v>46</v>
      </c>
      <c r="D6" t="s">
        <v>47</v>
      </c>
      <c r="E6">
        <v>1.702</v>
      </c>
      <c r="F6">
        <v>0.80700000000000005</v>
      </c>
      <c r="G6">
        <v>52.39</v>
      </c>
      <c r="H6">
        <v>0.02</v>
      </c>
      <c r="I6">
        <v>1.19</v>
      </c>
      <c r="J6" t="s">
        <v>48</v>
      </c>
      <c r="K6" t="s">
        <v>3</v>
      </c>
      <c r="L6">
        <v>0.01</v>
      </c>
      <c r="Q6">
        <v>1.3029999999999999</v>
      </c>
      <c r="R6">
        <v>5129.442</v>
      </c>
      <c r="S6">
        <v>0.80500000000000005</v>
      </c>
      <c r="T6">
        <v>47.28</v>
      </c>
      <c r="U6" t="s">
        <v>48</v>
      </c>
      <c r="V6" t="s">
        <v>4</v>
      </c>
      <c r="W6">
        <v>1</v>
      </c>
      <c r="AB6">
        <v>6.7830000000000004</v>
      </c>
      <c r="AC6">
        <v>1979.7329999999999</v>
      </c>
      <c r="AD6">
        <v>0.10199999999999999</v>
      </c>
      <c r="AE6">
        <v>5.98</v>
      </c>
      <c r="AF6" t="s">
        <v>48</v>
      </c>
      <c r="AG6" t="s">
        <v>5</v>
      </c>
      <c r="AH6">
        <v>0.38600000000000001</v>
      </c>
      <c r="AM6" t="s">
        <v>54</v>
      </c>
      <c r="AN6" t="s">
        <v>55</v>
      </c>
      <c r="AO6" t="s">
        <v>45</v>
      </c>
      <c r="AP6" t="s">
        <v>46</v>
      </c>
      <c r="AQ6" t="s">
        <v>50</v>
      </c>
      <c r="AR6">
        <v>2.4380000000000002</v>
      </c>
      <c r="AS6">
        <v>3.7370000000000001</v>
      </c>
      <c r="AT6">
        <v>4368.1009999999997</v>
      </c>
      <c r="AU6">
        <v>0.96499999999999997</v>
      </c>
      <c r="AV6">
        <v>39.56</v>
      </c>
      <c r="AW6" t="s">
        <v>48</v>
      </c>
      <c r="AX6" t="s">
        <v>6</v>
      </c>
      <c r="AY6" t="s">
        <v>51</v>
      </c>
    </row>
    <row r="7" spans="1:67" x14ac:dyDescent="0.25">
      <c r="A7" t="s">
        <v>56</v>
      </c>
      <c r="B7" t="s">
        <v>45</v>
      </c>
      <c r="C7" t="s">
        <v>46</v>
      </c>
      <c r="D7" t="s">
        <v>57</v>
      </c>
      <c r="E7">
        <v>2.0489999999999999</v>
      </c>
      <c r="F7">
        <v>0.81299999999999994</v>
      </c>
      <c r="G7">
        <v>60.616</v>
      </c>
      <c r="H7">
        <v>2.3E-2</v>
      </c>
      <c r="I7">
        <v>1.1399999999999999</v>
      </c>
      <c r="J7" t="s">
        <v>48</v>
      </c>
      <c r="K7" t="s">
        <v>3</v>
      </c>
      <c r="L7">
        <v>1.2E-2</v>
      </c>
      <c r="M7">
        <f t="shared" ref="M7" si="16">AVERAGE(I7:I9)</f>
        <v>1.1233333333333333</v>
      </c>
      <c r="N7">
        <f t="shared" ref="N7" si="17">STDEV(I7:I9)</f>
        <v>1.5275252316519359E-2</v>
      </c>
      <c r="O7">
        <f t="shared" ref="O7" si="18">N7/(SQRT(3))</f>
        <v>8.8191710368819062E-3</v>
      </c>
      <c r="P7">
        <f t="shared" ref="P7" si="19">(O7/M7)*100</f>
        <v>0.78508940981144559</v>
      </c>
      <c r="Q7">
        <v>1.333</v>
      </c>
      <c r="R7">
        <v>5202.4139999999998</v>
      </c>
      <c r="S7">
        <v>0.81699999999999995</v>
      </c>
      <c r="T7">
        <v>39.86</v>
      </c>
      <c r="U7" t="s">
        <v>48</v>
      </c>
      <c r="V7" t="s">
        <v>4</v>
      </c>
      <c r="W7">
        <v>1</v>
      </c>
      <c r="X7">
        <f t="shared" ref="X7" si="20">AVERAGE(T7:T9)</f>
        <v>39.466666666666669</v>
      </c>
      <c r="Y7">
        <f t="shared" ref="Y7" si="21">STDEV(T7:T9)</f>
        <v>0.5723926391327292</v>
      </c>
      <c r="Z7">
        <f t="shared" ref="Z7" si="22">Y7/(SQRT(3))</f>
        <v>0.33047104428544155</v>
      </c>
      <c r="AA7">
        <f t="shared" ref="AA7" si="23">(Z7/X7)*100</f>
        <v>0.83734217302054437</v>
      </c>
      <c r="AB7">
        <v>6.63</v>
      </c>
      <c r="AC7">
        <v>1827.2650000000001</v>
      </c>
      <c r="AD7">
        <v>9.4E-2</v>
      </c>
      <c r="AE7">
        <v>4.5999999999999996</v>
      </c>
      <c r="AF7" t="s">
        <v>48</v>
      </c>
      <c r="AG7" t="s">
        <v>5</v>
      </c>
      <c r="AH7">
        <v>0.35099999999999998</v>
      </c>
      <c r="AI7">
        <f t="shared" ref="AI7" si="24">AVERAGE(AE7:AE9)</f>
        <v>4.5199999999999996</v>
      </c>
      <c r="AJ7">
        <f t="shared" ref="AJ7" si="25">STDEV(AE7:AE9)</f>
        <v>0.14730919862656255</v>
      </c>
      <c r="AK7">
        <f t="shared" ref="AK7" si="26">AJ7/(SQRT(3))</f>
        <v>8.5049005481153947E-2</v>
      </c>
      <c r="AL7">
        <f t="shared" ref="AL7" si="27">(AK7/AI7)*100</f>
        <v>1.8816151655122557</v>
      </c>
      <c r="AM7" t="s">
        <v>56</v>
      </c>
      <c r="AN7" t="s">
        <v>58</v>
      </c>
      <c r="AO7" t="s">
        <v>45</v>
      </c>
      <c r="AP7" t="s">
        <v>46</v>
      </c>
      <c r="AQ7" t="s">
        <v>59</v>
      </c>
      <c r="AR7">
        <v>1.6259999999999999</v>
      </c>
      <c r="AS7">
        <v>3.8730000000000002</v>
      </c>
      <c r="AT7">
        <v>2052.944</v>
      </c>
      <c r="AU7">
        <v>0.46500000000000002</v>
      </c>
      <c r="AV7">
        <v>28.58</v>
      </c>
      <c r="AW7" t="s">
        <v>48</v>
      </c>
      <c r="AX7" t="s">
        <v>6</v>
      </c>
      <c r="AY7" t="s">
        <v>51</v>
      </c>
      <c r="AZ7">
        <f t="shared" ref="AZ7" si="28">AVERAGE(AV7:AV9)</f>
        <v>29.136666666666667</v>
      </c>
      <c r="BA7">
        <f t="shared" ref="BA7" si="29">STDEV(AV7:AV9)</f>
        <v>0.55012119876744803</v>
      </c>
      <c r="BB7">
        <f t="shared" ref="BB7" si="30">BA7/(SQRT(3))</f>
        <v>0.31761262219530578</v>
      </c>
      <c r="BC7">
        <f t="shared" ref="BC7" si="31">(BB7/AZ7)*100</f>
        <v>1.0900787857063463</v>
      </c>
      <c r="BE7">
        <f t="shared" ref="BE7" si="32">X7/12</f>
        <v>3.2888888888888892</v>
      </c>
      <c r="BF7">
        <f t="shared" ref="BF7" si="33">AI7/1</f>
        <v>4.5199999999999996</v>
      </c>
      <c r="BG7">
        <f t="shared" ref="BG7" si="34">M7/14</f>
        <v>8.0238095238095233E-2</v>
      </c>
      <c r="BH7">
        <f t="shared" ref="BH7" si="35">AZ7/12</f>
        <v>2.4280555555555554</v>
      </c>
      <c r="BJ7">
        <f t="shared" ref="BJ7" si="36">((2*BH7)-BF7+(3*BG7))/BE7</f>
        <v>0.17538610038610039</v>
      </c>
      <c r="BK7">
        <f t="shared" ref="BK7" si="37">1-(BJ7/4)+((3*BG7)/(4*BE7))</f>
        <v>0.97445101351351349</v>
      </c>
      <c r="BL7">
        <f t="shared" ref="BL7" si="38">BE7-(BF7/2)-(BG7/2)+1</f>
        <v>1.9887698412698418</v>
      </c>
      <c r="BM7">
        <f t="shared" ref="BM7" si="39">BE7/BG7</f>
        <v>40.989119683481711</v>
      </c>
      <c r="BN7">
        <f t="shared" ref="BN7" si="40">BF7/BE7</f>
        <v>1.3743243243243242</v>
      </c>
      <c r="BO7">
        <f t="shared" ref="BO7" si="41">BH7/BE7</f>
        <v>0.738260135135135</v>
      </c>
    </row>
    <row r="8" spans="1:67" x14ac:dyDescent="0.25">
      <c r="A8" t="s">
        <v>60</v>
      </c>
      <c r="B8" t="s">
        <v>45</v>
      </c>
      <c r="C8" t="s">
        <v>46</v>
      </c>
      <c r="D8" t="s">
        <v>57</v>
      </c>
      <c r="E8">
        <v>2.4780000000000002</v>
      </c>
      <c r="F8">
        <v>0.81299999999999994</v>
      </c>
      <c r="G8">
        <v>71.082999999999998</v>
      </c>
      <c r="H8">
        <v>2.8000000000000001E-2</v>
      </c>
      <c r="I8">
        <v>1.1100000000000001</v>
      </c>
      <c r="J8" t="s">
        <v>48</v>
      </c>
      <c r="K8" t="s">
        <v>3</v>
      </c>
      <c r="L8">
        <v>1.2E-2</v>
      </c>
      <c r="Q8">
        <v>1.3129999999999999</v>
      </c>
      <c r="R8">
        <v>6078.3490000000002</v>
      </c>
      <c r="S8">
        <v>0.96199999999999997</v>
      </c>
      <c r="T8">
        <v>38.81</v>
      </c>
      <c r="U8" t="s">
        <v>48</v>
      </c>
      <c r="V8" t="s">
        <v>4</v>
      </c>
      <c r="W8">
        <v>1</v>
      </c>
      <c r="AB8">
        <v>6.8129999999999997</v>
      </c>
      <c r="AC8">
        <v>2104.8789999999999</v>
      </c>
      <c r="AD8">
        <v>0.108</v>
      </c>
      <c r="AE8">
        <v>4.3499999999999996</v>
      </c>
      <c r="AF8" t="s">
        <v>48</v>
      </c>
      <c r="AG8" t="s">
        <v>5</v>
      </c>
      <c r="AH8">
        <v>0.34599999999999997</v>
      </c>
      <c r="AM8" t="s">
        <v>60</v>
      </c>
      <c r="AN8" t="s">
        <v>61</v>
      </c>
      <c r="AO8" t="s">
        <v>45</v>
      </c>
      <c r="AP8" t="s">
        <v>46</v>
      </c>
      <c r="AQ8" t="s">
        <v>59</v>
      </c>
      <c r="AR8">
        <v>2.0459999999999998</v>
      </c>
      <c r="AS8">
        <v>3.8530000000000002</v>
      </c>
      <c r="AT8">
        <v>2582.308</v>
      </c>
      <c r="AU8">
        <v>0.59599999999999997</v>
      </c>
      <c r="AV8">
        <v>29.15</v>
      </c>
      <c r="AW8" t="s">
        <v>48</v>
      </c>
      <c r="AX8" t="s">
        <v>6</v>
      </c>
      <c r="AY8" t="s">
        <v>51</v>
      </c>
    </row>
    <row r="9" spans="1:67" x14ac:dyDescent="0.25">
      <c r="A9" t="s">
        <v>62</v>
      </c>
      <c r="B9" t="s">
        <v>45</v>
      </c>
      <c r="C9" t="s">
        <v>46</v>
      </c>
      <c r="D9" t="s">
        <v>57</v>
      </c>
      <c r="E9">
        <v>2.0030000000000001</v>
      </c>
      <c r="F9">
        <v>0.81</v>
      </c>
      <c r="G9">
        <v>57.942999999999998</v>
      </c>
      <c r="H9">
        <v>2.1999999999999999E-2</v>
      </c>
      <c r="I9">
        <v>1.1200000000000001</v>
      </c>
      <c r="J9" t="s">
        <v>48</v>
      </c>
      <c r="K9" t="s">
        <v>3</v>
      </c>
      <c r="L9">
        <v>1.0999999999999999E-2</v>
      </c>
      <c r="Q9">
        <v>1.333</v>
      </c>
      <c r="R9">
        <v>5075.6279999999997</v>
      </c>
      <c r="S9">
        <v>0.79600000000000004</v>
      </c>
      <c r="T9">
        <v>39.729999999999997</v>
      </c>
      <c r="U9" t="s">
        <v>48</v>
      </c>
      <c r="V9" t="s">
        <v>4</v>
      </c>
      <c r="W9">
        <v>1</v>
      </c>
      <c r="AB9">
        <v>6.7069999999999999</v>
      </c>
      <c r="AC9">
        <v>1788.0550000000001</v>
      </c>
      <c r="AD9">
        <v>9.1999999999999998E-2</v>
      </c>
      <c r="AE9">
        <v>4.6100000000000003</v>
      </c>
      <c r="AF9" t="s">
        <v>48</v>
      </c>
      <c r="AG9" t="s">
        <v>5</v>
      </c>
      <c r="AH9">
        <v>0.35199999999999998</v>
      </c>
      <c r="AM9" t="s">
        <v>62</v>
      </c>
      <c r="AN9" t="s">
        <v>63</v>
      </c>
      <c r="AO9" t="s">
        <v>45</v>
      </c>
      <c r="AP9" t="s">
        <v>46</v>
      </c>
      <c r="AQ9" t="s">
        <v>59</v>
      </c>
      <c r="AR9">
        <v>2.3580000000000001</v>
      </c>
      <c r="AS9">
        <v>3.827</v>
      </c>
      <c r="AT9">
        <v>2982.0360000000001</v>
      </c>
      <c r="AU9">
        <v>0.7</v>
      </c>
      <c r="AV9">
        <v>29.68</v>
      </c>
      <c r="AW9" t="s">
        <v>48</v>
      </c>
      <c r="AX9" t="s">
        <v>6</v>
      </c>
      <c r="AY9" t="s">
        <v>51</v>
      </c>
    </row>
    <row r="10" spans="1:67" x14ac:dyDescent="0.25">
      <c r="A10" t="s">
        <v>64</v>
      </c>
      <c r="B10" t="s">
        <v>45</v>
      </c>
      <c r="C10" t="s">
        <v>46</v>
      </c>
      <c r="D10" t="s">
        <v>65</v>
      </c>
      <c r="E10">
        <v>1.762</v>
      </c>
      <c r="F10">
        <v>0.80700000000000005</v>
      </c>
      <c r="G10">
        <v>71.331999999999994</v>
      </c>
      <c r="H10">
        <v>2.8000000000000001E-2</v>
      </c>
      <c r="I10">
        <v>1.57</v>
      </c>
      <c r="J10" t="s">
        <v>48</v>
      </c>
      <c r="K10" t="s">
        <v>3</v>
      </c>
      <c r="L10">
        <v>1.4E-2</v>
      </c>
      <c r="M10">
        <f t="shared" ref="M10" si="42">AVERAGE(I10:I12)</f>
        <v>1.5700000000000003</v>
      </c>
      <c r="N10">
        <f t="shared" ref="N10" si="43">STDEV(I10:I12)</f>
        <v>1.0000000000000009E-2</v>
      </c>
      <c r="O10">
        <f t="shared" ref="O10" si="44">N10/(SQRT(3))</f>
        <v>5.7735026918962632E-3</v>
      </c>
      <c r="P10">
        <f t="shared" ref="P10" si="45">(O10/M10)*100</f>
        <v>0.36773902496154537</v>
      </c>
      <c r="Q10">
        <v>1.3129999999999999</v>
      </c>
      <c r="R10">
        <v>5013.9120000000003</v>
      </c>
      <c r="S10">
        <v>0.78600000000000003</v>
      </c>
      <c r="T10">
        <v>44.59</v>
      </c>
      <c r="U10" t="s">
        <v>48</v>
      </c>
      <c r="V10" t="s">
        <v>4</v>
      </c>
      <c r="W10">
        <v>1</v>
      </c>
      <c r="X10">
        <f t="shared" ref="X10" si="46">AVERAGE(T10:T12)</f>
        <v>44.393333333333338</v>
      </c>
      <c r="Y10">
        <f t="shared" ref="Y10" si="47">STDEV(T10:T12)</f>
        <v>0.35809682117178193</v>
      </c>
      <c r="Z10">
        <f t="shared" ref="Z10" si="48">Y10/(SQRT(3))</f>
        <v>0.20674729609947759</v>
      </c>
      <c r="AA10">
        <f t="shared" ref="AA10" si="49">(Z10/X10)*100</f>
        <v>0.46571699076320217</v>
      </c>
      <c r="AB10">
        <v>6.73</v>
      </c>
      <c r="AC10">
        <v>1829.7249999999999</v>
      </c>
      <c r="AD10">
        <v>9.4E-2</v>
      </c>
      <c r="AE10">
        <v>5.36</v>
      </c>
      <c r="AF10" t="s">
        <v>48</v>
      </c>
      <c r="AG10" t="s">
        <v>5</v>
      </c>
      <c r="AH10">
        <v>0.36499999999999999</v>
      </c>
      <c r="AI10">
        <f t="shared" ref="AI10" si="50">AVERAGE(AE10:AE12)</f>
        <v>5.2266666666666666</v>
      </c>
      <c r="AJ10">
        <f t="shared" ref="AJ10" si="51">STDEV(AE10:AE12)</f>
        <v>0.152752523165195</v>
      </c>
      <c r="AK10">
        <f t="shared" ref="AK10" si="52">AJ10/(SQRT(3))</f>
        <v>8.8191710368819884E-2</v>
      </c>
      <c r="AL10">
        <f t="shared" ref="AL10" si="53">(AK10/AI10)*100</f>
        <v>1.6873413973626252</v>
      </c>
      <c r="AM10" t="s">
        <v>64</v>
      </c>
      <c r="AN10" t="s">
        <v>66</v>
      </c>
      <c r="AO10" t="s">
        <v>45</v>
      </c>
      <c r="AP10" t="s">
        <v>46</v>
      </c>
      <c r="AQ10" t="s">
        <v>67</v>
      </c>
      <c r="AR10">
        <v>1.875</v>
      </c>
      <c r="AS10">
        <v>3.8069999999999999</v>
      </c>
      <c r="AT10">
        <v>2933.4769999999999</v>
      </c>
      <c r="AU10">
        <v>0.64800000000000002</v>
      </c>
      <c r="AV10">
        <v>34.549999999999997</v>
      </c>
      <c r="AW10" t="s">
        <v>48</v>
      </c>
      <c r="AX10" t="s">
        <v>6</v>
      </c>
      <c r="AY10" t="s">
        <v>51</v>
      </c>
      <c r="AZ10">
        <f t="shared" ref="AZ10" si="54">AVERAGE(AV10:AV12)</f>
        <v>34.25333333333333</v>
      </c>
      <c r="BA10">
        <f t="shared" ref="BA10" si="55">STDEV(AV10:AV12)</f>
        <v>0.34151622704248097</v>
      </c>
      <c r="BB10">
        <f t="shared" ref="BB10" si="56">BA10/SQRT(3)</f>
        <v>0.19717448561560175</v>
      </c>
      <c r="BC10">
        <f t="shared" ref="BC10" si="57">(BB10/AZ10)*100</f>
        <v>0.57563590584547031</v>
      </c>
      <c r="BE10">
        <f t="shared" ref="BE10" si="58">X10/12</f>
        <v>3.699444444444445</v>
      </c>
      <c r="BF10">
        <f t="shared" ref="BF10" si="59">AI10/1</f>
        <v>5.2266666666666666</v>
      </c>
      <c r="BG10">
        <f t="shared" ref="BG10" si="60">M10/14</f>
        <v>0.11214285714285717</v>
      </c>
      <c r="BH10">
        <f t="shared" ref="BH10" si="61">AZ10/12</f>
        <v>2.8544444444444443</v>
      </c>
      <c r="BJ10">
        <f t="shared" ref="BJ10" si="62">((2*BH10)-BF10+(3*BG10))/BE10</f>
        <v>0.2212901980134297</v>
      </c>
      <c r="BK10">
        <f t="shared" ref="BK10" si="63">1-(BJ10/4)+((3*BG10)/(4*BE10))</f>
        <v>0.96741252440306347</v>
      </c>
      <c r="BL10">
        <f t="shared" ref="BL10" si="64">BE10-(BF10/2)-(BG10/2)+1</f>
        <v>2.0300396825396829</v>
      </c>
      <c r="BM10">
        <f t="shared" ref="BM10" si="65">BE10/BG10</f>
        <v>32.988676574663835</v>
      </c>
      <c r="BN10">
        <f t="shared" ref="BN10" si="66">BF10/BE10</f>
        <v>1.4128247484607297</v>
      </c>
      <c r="BO10">
        <f t="shared" ref="BO10" si="67">BH10/BE10</f>
        <v>0.77158732542423769</v>
      </c>
    </row>
    <row r="11" spans="1:67" x14ac:dyDescent="0.25">
      <c r="A11" t="s">
        <v>68</v>
      </c>
      <c r="B11" t="s">
        <v>45</v>
      </c>
      <c r="C11" t="s">
        <v>46</v>
      </c>
      <c r="D11" t="s">
        <v>65</v>
      </c>
      <c r="E11">
        <v>1.5509999999999999</v>
      </c>
      <c r="F11">
        <v>0.80300000000000005</v>
      </c>
      <c r="G11">
        <v>63.186</v>
      </c>
      <c r="H11">
        <v>2.4E-2</v>
      </c>
      <c r="I11">
        <v>1.58</v>
      </c>
      <c r="J11" t="s">
        <v>48</v>
      </c>
      <c r="K11" t="s">
        <v>3</v>
      </c>
      <c r="L11">
        <v>1.4E-2</v>
      </c>
      <c r="Q11">
        <v>1.32</v>
      </c>
      <c r="R11">
        <v>4437.3069999999998</v>
      </c>
      <c r="S11">
        <v>0.69199999999999995</v>
      </c>
      <c r="T11">
        <v>44.61</v>
      </c>
      <c r="U11" t="s">
        <v>48</v>
      </c>
      <c r="V11" t="s">
        <v>4</v>
      </c>
      <c r="W11">
        <v>1</v>
      </c>
      <c r="AB11">
        <v>6.65</v>
      </c>
      <c r="AC11">
        <v>1566.472</v>
      </c>
      <c r="AD11">
        <v>8.2000000000000003E-2</v>
      </c>
      <c r="AE11">
        <v>5.26</v>
      </c>
      <c r="AF11" t="s">
        <v>48</v>
      </c>
      <c r="AG11" t="s">
        <v>5</v>
      </c>
      <c r="AH11">
        <v>0.35299999999999998</v>
      </c>
      <c r="AM11" t="s">
        <v>68</v>
      </c>
      <c r="AN11" t="s">
        <v>69</v>
      </c>
      <c r="AO11" t="s">
        <v>45</v>
      </c>
      <c r="AP11" t="s">
        <v>46</v>
      </c>
      <c r="AQ11" t="s">
        <v>67</v>
      </c>
      <c r="AR11">
        <v>2.0609999999999999</v>
      </c>
      <c r="AS11">
        <v>3.7970000000000002</v>
      </c>
      <c r="AT11">
        <v>3203.8330000000001</v>
      </c>
      <c r="AU11">
        <v>0.70699999999999996</v>
      </c>
      <c r="AV11">
        <v>34.33</v>
      </c>
      <c r="AW11" t="s">
        <v>48</v>
      </c>
      <c r="AX11" t="s">
        <v>6</v>
      </c>
      <c r="AY11" t="s">
        <v>51</v>
      </c>
    </row>
    <row r="12" spans="1:67" x14ac:dyDescent="0.25">
      <c r="A12" t="s">
        <v>70</v>
      </c>
      <c r="B12" t="s">
        <v>45</v>
      </c>
      <c r="C12" t="s">
        <v>46</v>
      </c>
      <c r="D12" t="s">
        <v>65</v>
      </c>
      <c r="E12">
        <v>2.3610000000000002</v>
      </c>
      <c r="F12">
        <v>0.80300000000000005</v>
      </c>
      <c r="G12">
        <v>95.195999999999998</v>
      </c>
      <c r="H12">
        <v>3.6999999999999998E-2</v>
      </c>
      <c r="I12">
        <v>1.56</v>
      </c>
      <c r="J12" t="s">
        <v>48</v>
      </c>
      <c r="K12" t="s">
        <v>3</v>
      </c>
      <c r="L12">
        <v>1.4999999999999999E-2</v>
      </c>
      <c r="Q12">
        <v>1.2869999999999999</v>
      </c>
      <c r="R12">
        <v>6535</v>
      </c>
      <c r="S12">
        <v>1.038</v>
      </c>
      <c r="T12">
        <v>43.98</v>
      </c>
      <c r="U12" t="s">
        <v>48</v>
      </c>
      <c r="V12" t="s">
        <v>4</v>
      </c>
      <c r="W12">
        <v>1</v>
      </c>
      <c r="AB12">
        <v>6.843</v>
      </c>
      <c r="AC12">
        <v>2338.5320000000002</v>
      </c>
      <c r="AD12">
        <v>0.11899999999999999</v>
      </c>
      <c r="AE12">
        <v>5.0599999999999996</v>
      </c>
      <c r="AF12" t="s">
        <v>48</v>
      </c>
      <c r="AG12" t="s">
        <v>5</v>
      </c>
      <c r="AH12">
        <v>0.35799999999999998</v>
      </c>
      <c r="AM12" t="s">
        <v>70</v>
      </c>
      <c r="AN12" t="s">
        <v>71</v>
      </c>
      <c r="AO12" t="s">
        <v>45</v>
      </c>
      <c r="AP12" t="s">
        <v>46</v>
      </c>
      <c r="AQ12" t="s">
        <v>67</v>
      </c>
      <c r="AR12">
        <v>1.609</v>
      </c>
      <c r="AS12">
        <v>3.827</v>
      </c>
      <c r="AT12">
        <v>2468.4459999999999</v>
      </c>
      <c r="AU12">
        <v>0.54500000000000004</v>
      </c>
      <c r="AV12">
        <v>33.880000000000003</v>
      </c>
      <c r="AW12" t="s">
        <v>48</v>
      </c>
      <c r="AX12" t="s">
        <v>6</v>
      </c>
      <c r="AY12" t="s">
        <v>51</v>
      </c>
    </row>
    <row r="13" spans="1:67" x14ac:dyDescent="0.25">
      <c r="A13" t="s">
        <v>72</v>
      </c>
      <c r="B13" t="s">
        <v>45</v>
      </c>
      <c r="C13" t="s">
        <v>46</v>
      </c>
      <c r="D13" t="s">
        <v>73</v>
      </c>
      <c r="E13">
        <v>2.2810000000000001</v>
      </c>
      <c r="F13">
        <v>0.81</v>
      </c>
      <c r="G13">
        <v>60.947000000000003</v>
      </c>
      <c r="H13">
        <v>2.4E-2</v>
      </c>
      <c r="I13">
        <v>1.04</v>
      </c>
      <c r="J13" t="s">
        <v>48</v>
      </c>
      <c r="K13" t="s">
        <v>3</v>
      </c>
      <c r="L13">
        <v>1.0999999999999999E-2</v>
      </c>
      <c r="M13">
        <f t="shared" ref="M13" si="68">AVERAGE(I13:I15)</f>
        <v>1.0666666666666667</v>
      </c>
      <c r="N13">
        <f t="shared" ref="N13" si="69">STDEV(I13:I15)</f>
        <v>2.5166114784235857E-2</v>
      </c>
      <c r="O13">
        <f t="shared" ref="O13" si="70">N13/SQRT(3)</f>
        <v>1.4529663145135593E-2</v>
      </c>
      <c r="P13">
        <f t="shared" ref="P13" si="71">(O13/M13)*100</f>
        <v>1.3621559198564619</v>
      </c>
      <c r="Q13">
        <v>1.327</v>
      </c>
      <c r="R13">
        <v>5622.07</v>
      </c>
      <c r="S13">
        <v>0.89400000000000002</v>
      </c>
      <c r="T13">
        <v>39.18</v>
      </c>
      <c r="U13" t="s">
        <v>48</v>
      </c>
      <c r="V13" t="s">
        <v>4</v>
      </c>
      <c r="W13">
        <v>1</v>
      </c>
      <c r="X13">
        <f t="shared" ref="X13" si="72">AVERAGE(T13:T15)</f>
        <v>39.770000000000003</v>
      </c>
      <c r="Y13">
        <f t="shared" ref="Y13" si="73">STDEV(T13:T15)</f>
        <v>0.52602281319349531</v>
      </c>
      <c r="Z13">
        <f t="shared" ref="Z13" si="74">Y13/SQRT(3)</f>
        <v>0.30369941279714874</v>
      </c>
      <c r="AA13">
        <f t="shared" ref="AA13" si="75">(Z13/X13)*100</f>
        <v>0.76363945888144003</v>
      </c>
      <c r="AB13">
        <v>6.6529999999999996</v>
      </c>
      <c r="AC13">
        <v>1819.2080000000001</v>
      </c>
      <c r="AD13">
        <v>9.5000000000000001E-2</v>
      </c>
      <c r="AE13">
        <v>4.17</v>
      </c>
      <c r="AF13" t="s">
        <v>48</v>
      </c>
      <c r="AG13" t="s">
        <v>5</v>
      </c>
      <c r="AH13">
        <v>0.32400000000000001</v>
      </c>
      <c r="AI13">
        <f t="shared" ref="AI13" si="76">AVERAGE(AE13:AE15)</f>
        <v>4.1766666666666667</v>
      </c>
      <c r="AJ13">
        <f t="shared" ref="AJ13" si="77">STDEV(AE13:AE15)</f>
        <v>2.0816659994661382E-2</v>
      </c>
      <c r="AK13">
        <f t="shared" ref="AK13" si="78">AJ13/SQRT(3)</f>
        <v>1.2018504251546663E-2</v>
      </c>
      <c r="AL13">
        <f t="shared" ref="AL13" si="79">(AK13/AI13)*100</f>
        <v>0.28775349365235425</v>
      </c>
      <c r="AM13" t="s">
        <v>72</v>
      </c>
      <c r="AN13" t="s">
        <v>74</v>
      </c>
      <c r="AO13" t="s">
        <v>45</v>
      </c>
      <c r="AP13" t="s">
        <v>46</v>
      </c>
      <c r="AQ13" t="s">
        <v>75</v>
      </c>
      <c r="AR13">
        <v>1.615</v>
      </c>
      <c r="AS13">
        <v>3.82</v>
      </c>
      <c r="AT13">
        <v>1962.549</v>
      </c>
      <c r="AU13">
        <v>0.43</v>
      </c>
      <c r="AV13">
        <v>26.63</v>
      </c>
      <c r="AW13" t="s">
        <v>48</v>
      </c>
      <c r="AX13" t="s">
        <v>6</v>
      </c>
      <c r="AY13" t="s">
        <v>51</v>
      </c>
      <c r="AZ13">
        <f t="shared" ref="AZ13" si="80">AVERAGE(AV13:AV15)</f>
        <v>25.919999999999998</v>
      </c>
      <c r="BA13">
        <f t="shared" ref="BA13" si="81">STDEV(AV13:AV15)</f>
        <v>0.66955208908642727</v>
      </c>
      <c r="BB13">
        <f t="shared" ref="BB13" si="82">BA13/SQRT(3)</f>
        <v>0.38656607887052508</v>
      </c>
      <c r="BC13">
        <f t="shared" ref="BC13" si="83">(BB13/AZ13)*100</f>
        <v>1.4913814771239395</v>
      </c>
      <c r="BE13">
        <f t="shared" ref="BE13" si="84">X13/12</f>
        <v>3.3141666666666669</v>
      </c>
      <c r="BF13">
        <f t="shared" ref="BF13" si="85">AI13/1</f>
        <v>4.1766666666666667</v>
      </c>
      <c r="BG13">
        <f t="shared" ref="BG13" si="86">M13/14</f>
        <v>7.6190476190476183E-2</v>
      </c>
      <c r="BH13">
        <f t="shared" ref="BH13" si="87">AZ13/12</f>
        <v>2.1599999999999997</v>
      </c>
      <c r="BJ13">
        <f t="shared" ref="BJ13" si="88">((2*BH13)-BF13+(3*BG13))/BE13</f>
        <v>0.11221667444951304</v>
      </c>
      <c r="BK13">
        <f t="shared" ref="BK13" si="89">1-(BJ13/4)+((3*BG13)/(4*BE13))</f>
        <v>0.98918783002263011</v>
      </c>
      <c r="BL13">
        <f t="shared" ref="BL13" si="90">BE13-(BF13/2)-(BG13/2)+1</f>
        <v>2.1877380952380951</v>
      </c>
      <c r="BM13">
        <f t="shared" ref="BM13" si="91">BE13/BG13</f>
        <v>43.498437500000009</v>
      </c>
      <c r="BN13">
        <f t="shared" ref="BN13" si="92">BF13/BE13</f>
        <v>1.2602464168971586</v>
      </c>
      <c r="BO13">
        <f t="shared" ref="BO13" si="93">BH13/BE13</f>
        <v>0.65174754840331894</v>
      </c>
    </row>
    <row r="14" spans="1:67" x14ac:dyDescent="0.25">
      <c r="A14" t="s">
        <v>76</v>
      </c>
      <c r="B14" t="s">
        <v>45</v>
      </c>
      <c r="C14" t="s">
        <v>46</v>
      </c>
      <c r="D14" t="s">
        <v>73</v>
      </c>
      <c r="E14">
        <v>2.0920000000000001</v>
      </c>
      <c r="F14">
        <v>0.82</v>
      </c>
      <c r="G14">
        <v>58.957000000000001</v>
      </c>
      <c r="H14">
        <v>2.3E-2</v>
      </c>
      <c r="I14">
        <v>1.0900000000000001</v>
      </c>
      <c r="J14" t="s">
        <v>48</v>
      </c>
      <c r="K14" t="s">
        <v>3</v>
      </c>
      <c r="L14">
        <v>1.0999999999999999E-2</v>
      </c>
      <c r="Q14">
        <v>1.343</v>
      </c>
      <c r="R14">
        <v>5273.6530000000002</v>
      </c>
      <c r="S14">
        <v>0.83599999999999997</v>
      </c>
      <c r="T14">
        <v>39.94</v>
      </c>
      <c r="U14" t="s">
        <v>48</v>
      </c>
      <c r="V14" t="s">
        <v>4</v>
      </c>
      <c r="W14">
        <v>1</v>
      </c>
      <c r="AB14">
        <v>6.617</v>
      </c>
      <c r="AC14">
        <v>1661.463</v>
      </c>
      <c r="AD14">
        <v>8.6999999999999994E-2</v>
      </c>
      <c r="AE14">
        <v>4.16</v>
      </c>
      <c r="AF14" t="s">
        <v>48</v>
      </c>
      <c r="AG14" t="s">
        <v>5</v>
      </c>
      <c r="AH14">
        <v>0.315</v>
      </c>
      <c r="AM14" t="s">
        <v>76</v>
      </c>
      <c r="AN14" t="s">
        <v>77</v>
      </c>
      <c r="AO14" t="s">
        <v>45</v>
      </c>
      <c r="AP14" t="s">
        <v>46</v>
      </c>
      <c r="AQ14" t="s">
        <v>75</v>
      </c>
      <c r="AR14">
        <v>1.593</v>
      </c>
      <c r="AS14">
        <v>3.8330000000000002</v>
      </c>
      <c r="AT14">
        <v>1877.6890000000001</v>
      </c>
      <c r="AU14">
        <v>0.41099999999999998</v>
      </c>
      <c r="AV14">
        <v>25.83</v>
      </c>
      <c r="AW14" t="s">
        <v>48</v>
      </c>
      <c r="AX14" t="s">
        <v>6</v>
      </c>
      <c r="AY14" t="s">
        <v>51</v>
      </c>
    </row>
    <row r="15" spans="1:67" x14ac:dyDescent="0.25">
      <c r="A15" t="s">
        <v>78</v>
      </c>
      <c r="B15" t="s">
        <v>45</v>
      </c>
      <c r="C15" t="s">
        <v>46</v>
      </c>
      <c r="D15" t="s">
        <v>73</v>
      </c>
      <c r="E15">
        <v>2.2480000000000002</v>
      </c>
      <c r="F15">
        <v>0.82</v>
      </c>
      <c r="G15">
        <v>61.930999999999997</v>
      </c>
      <c r="H15">
        <v>2.4E-2</v>
      </c>
      <c r="I15">
        <v>1.07</v>
      </c>
      <c r="J15" t="s">
        <v>48</v>
      </c>
      <c r="K15" t="s">
        <v>3</v>
      </c>
      <c r="L15">
        <v>1.0999999999999999E-2</v>
      </c>
      <c r="Q15">
        <v>1.343</v>
      </c>
      <c r="R15">
        <v>5680.1880000000001</v>
      </c>
      <c r="S15">
        <v>0.90300000000000002</v>
      </c>
      <c r="T15">
        <v>40.19</v>
      </c>
      <c r="U15" t="s">
        <v>48</v>
      </c>
      <c r="V15" t="s">
        <v>4</v>
      </c>
      <c r="W15">
        <v>1</v>
      </c>
      <c r="AB15">
        <v>6.633</v>
      </c>
      <c r="AC15">
        <v>1807.355</v>
      </c>
      <c r="AD15">
        <v>9.4E-2</v>
      </c>
      <c r="AE15">
        <v>4.2</v>
      </c>
      <c r="AF15" t="s">
        <v>48</v>
      </c>
      <c r="AG15" t="s">
        <v>5</v>
      </c>
      <c r="AH15">
        <v>0.318</v>
      </c>
      <c r="AM15" t="s">
        <v>78</v>
      </c>
      <c r="AN15" t="s">
        <v>79</v>
      </c>
      <c r="AO15" t="s">
        <v>45</v>
      </c>
      <c r="AP15" t="s">
        <v>46</v>
      </c>
      <c r="AQ15" t="s">
        <v>75</v>
      </c>
      <c r="AR15">
        <v>2.391</v>
      </c>
      <c r="AS15">
        <v>3.78</v>
      </c>
      <c r="AT15">
        <v>2760.4090000000001</v>
      </c>
      <c r="AU15">
        <v>0.60499999999999998</v>
      </c>
      <c r="AV15">
        <v>25.3</v>
      </c>
      <c r="AW15" t="s">
        <v>48</v>
      </c>
      <c r="AX15" t="s">
        <v>6</v>
      </c>
      <c r="AY15" t="s">
        <v>51</v>
      </c>
    </row>
    <row r="16" spans="1:67" x14ac:dyDescent="0.25">
      <c r="A16" t="s">
        <v>80</v>
      </c>
      <c r="B16" t="s">
        <v>45</v>
      </c>
      <c r="C16" t="s">
        <v>46</v>
      </c>
      <c r="D16" t="s">
        <v>81</v>
      </c>
      <c r="E16">
        <v>2.2759999999999998</v>
      </c>
      <c r="F16">
        <v>0.81299999999999994</v>
      </c>
      <c r="G16">
        <v>54.902999999999999</v>
      </c>
      <c r="H16">
        <v>2.1000000000000001E-2</v>
      </c>
      <c r="I16">
        <v>0.94</v>
      </c>
      <c r="J16" t="s">
        <v>48</v>
      </c>
      <c r="K16" t="s">
        <v>3</v>
      </c>
      <c r="L16">
        <v>8.9999999999999993E-3</v>
      </c>
      <c r="M16">
        <f t="shared" ref="M16" si="94">AVERAGE(I16:I18)</f>
        <v>0.96333333333333326</v>
      </c>
      <c r="N16">
        <f t="shared" ref="N16" si="95">STDEV(I16:I18)</f>
        <v>2.0816659994661344E-2</v>
      </c>
      <c r="O16">
        <f t="shared" ref="O16" si="96">N16/SQRT(3)</f>
        <v>1.2018504251546642E-2</v>
      </c>
      <c r="P16">
        <f t="shared" ref="P16" si="97">(O16/M16)*100</f>
        <v>1.2475955970463644</v>
      </c>
      <c r="Q16">
        <v>1.33</v>
      </c>
      <c r="R16">
        <v>6177.5590000000002</v>
      </c>
      <c r="S16">
        <v>0.98699999999999999</v>
      </c>
      <c r="T16">
        <v>43.37</v>
      </c>
      <c r="U16" t="s">
        <v>48</v>
      </c>
      <c r="V16" t="s">
        <v>4</v>
      </c>
      <c r="W16">
        <v>1</v>
      </c>
      <c r="X16">
        <f t="shared" ref="X16" si="98">AVERAGE(T16:T18)</f>
        <v>42.986666666666672</v>
      </c>
      <c r="Y16">
        <f t="shared" ref="Y16" si="99">STDEV(T16:T18)</f>
        <v>0.66395280956806879</v>
      </c>
      <c r="Z16">
        <f t="shared" ref="Z16" si="100">Y16/SQRT(3)</f>
        <v>0.38333333333333286</v>
      </c>
      <c r="AA16">
        <f t="shared" ref="AA16" si="101">(Z16/X16)*100</f>
        <v>0.89174937965260437</v>
      </c>
      <c r="AB16">
        <v>6.7770000000000001</v>
      </c>
      <c r="AC16">
        <v>1940.422</v>
      </c>
      <c r="AD16">
        <v>0.10100000000000001</v>
      </c>
      <c r="AE16">
        <v>4.45</v>
      </c>
      <c r="AF16" t="s">
        <v>48</v>
      </c>
      <c r="AG16" t="s">
        <v>5</v>
      </c>
      <c r="AH16">
        <v>0.314</v>
      </c>
      <c r="AI16">
        <f t="shared" ref="AI16" si="102">AVERAGE(AE16:AE18)</f>
        <v>4.37</v>
      </c>
      <c r="AJ16">
        <f t="shared" ref="AJ16" si="103">STDEV(AE16:AE18)</f>
        <v>7.2111025509280099E-2</v>
      </c>
      <c r="AK16">
        <f t="shared" ref="AK16" si="104">AJ16/SQRT(3)</f>
        <v>4.1633319989322841E-2</v>
      </c>
      <c r="AL16">
        <f t="shared" ref="AL16" si="105">(AK16/AI16)*100</f>
        <v>0.95270755124308559</v>
      </c>
      <c r="AM16" t="s">
        <v>80</v>
      </c>
      <c r="AN16" t="s">
        <v>82</v>
      </c>
      <c r="AO16" t="s">
        <v>45</v>
      </c>
      <c r="AP16" t="s">
        <v>46</v>
      </c>
      <c r="AQ16" t="s">
        <v>83</v>
      </c>
      <c r="AR16">
        <v>2.149</v>
      </c>
      <c r="AS16">
        <v>3.7869999999999999</v>
      </c>
      <c r="AT16">
        <v>2816.3969999999999</v>
      </c>
      <c r="AU16">
        <v>0.61799999999999999</v>
      </c>
      <c r="AV16">
        <v>28.74</v>
      </c>
      <c r="AW16" t="s">
        <v>48</v>
      </c>
      <c r="AX16" t="s">
        <v>6</v>
      </c>
      <c r="AY16" t="s">
        <v>51</v>
      </c>
      <c r="AZ16">
        <f>AVERAGE(AV16:AV18)</f>
        <v>28.496666666666666</v>
      </c>
      <c r="BA16">
        <f>STDEV(AV16:AV18)</f>
        <v>0.24006943440040965</v>
      </c>
      <c r="BB16">
        <f>BA16/(SQRT(3))</f>
        <v>0.13860415257527772</v>
      </c>
      <c r="BC16">
        <f>(BB16/AZ16)*100</f>
        <v>0.48638724731060146</v>
      </c>
      <c r="BE16">
        <f t="shared" ref="BE16" si="106">X16/12</f>
        <v>3.5822222222222226</v>
      </c>
      <c r="BF16">
        <f t="shared" ref="BF16" si="107">AI16/1</f>
        <v>4.37</v>
      </c>
      <c r="BG16">
        <f t="shared" ref="BG16" si="108">M16/14</f>
        <v>6.8809523809523807E-2</v>
      </c>
      <c r="BH16">
        <f t="shared" ref="BH16" si="109">AZ16/12</f>
        <v>2.3747222222222222</v>
      </c>
      <c r="BJ16">
        <f t="shared" ref="BJ16" si="110">((2*BH16)-BF16+(3*BG16))/BE16</f>
        <v>0.16355015951790136</v>
      </c>
      <c r="BK16">
        <f t="shared" ref="BK16" si="111">1-(BJ16/4)+((3*BG16)/(4*BE16))</f>
        <v>0.97351892059553347</v>
      </c>
      <c r="BL16">
        <f t="shared" ref="BL16" si="112">BE16-(BF16/2)-(BG16/2)+1</f>
        <v>2.3628174603174608</v>
      </c>
      <c r="BM16">
        <f t="shared" ref="BM16" si="113">BE16/BG16</f>
        <v>52.059976931949258</v>
      </c>
      <c r="BN16">
        <f t="shared" ref="BN16" si="114">BF16/BE16</f>
        <v>1.2199131513647641</v>
      </c>
      <c r="BO16">
        <f t="shared" ref="BO16" si="115">BH16/BE16</f>
        <v>0.662918734491315</v>
      </c>
    </row>
    <row r="17" spans="1:67" x14ac:dyDescent="0.25">
      <c r="A17" t="s">
        <v>84</v>
      </c>
      <c r="B17" t="s">
        <v>45</v>
      </c>
      <c r="C17" t="s">
        <v>46</v>
      </c>
      <c r="D17" t="s">
        <v>81</v>
      </c>
      <c r="E17">
        <v>1.92</v>
      </c>
      <c r="F17">
        <v>0.81</v>
      </c>
      <c r="G17">
        <v>48.094000000000001</v>
      </c>
      <c r="H17">
        <v>1.9E-2</v>
      </c>
      <c r="I17">
        <v>0.97</v>
      </c>
      <c r="J17" t="s">
        <v>48</v>
      </c>
      <c r="K17" t="s">
        <v>3</v>
      </c>
      <c r="L17">
        <v>8.9999999999999993E-3</v>
      </c>
      <c r="Q17">
        <v>1.333</v>
      </c>
      <c r="R17">
        <v>5123.3320000000003</v>
      </c>
      <c r="S17">
        <v>0.81100000000000005</v>
      </c>
      <c r="T17">
        <v>42.22</v>
      </c>
      <c r="U17" t="s">
        <v>48</v>
      </c>
      <c r="V17" t="s">
        <v>4</v>
      </c>
      <c r="W17">
        <v>1</v>
      </c>
      <c r="AB17">
        <v>6.66</v>
      </c>
      <c r="AC17">
        <v>1580.673</v>
      </c>
      <c r="AD17">
        <v>8.3000000000000004E-2</v>
      </c>
      <c r="AE17">
        <v>4.3099999999999996</v>
      </c>
      <c r="AF17" t="s">
        <v>48</v>
      </c>
      <c r="AG17" t="s">
        <v>5</v>
      </c>
      <c r="AH17">
        <v>0.309</v>
      </c>
      <c r="AM17" t="s">
        <v>84</v>
      </c>
      <c r="AN17" t="s">
        <v>85</v>
      </c>
      <c r="AO17" t="s">
        <v>45</v>
      </c>
      <c r="AP17" t="s">
        <v>46</v>
      </c>
      <c r="AQ17" t="s">
        <v>83</v>
      </c>
      <c r="AR17">
        <v>1.8169999999999999</v>
      </c>
      <c r="AS17">
        <v>3.8330000000000002</v>
      </c>
      <c r="AT17">
        <v>2360.4459999999999</v>
      </c>
      <c r="AU17">
        <v>0.51800000000000002</v>
      </c>
      <c r="AV17">
        <v>28.49</v>
      </c>
      <c r="AW17" t="s">
        <v>48</v>
      </c>
      <c r="AX17" t="s">
        <v>6</v>
      </c>
      <c r="AY17" t="s">
        <v>51</v>
      </c>
    </row>
    <row r="18" spans="1:67" x14ac:dyDescent="0.25">
      <c r="A18" t="s">
        <v>86</v>
      </c>
      <c r="B18" t="s">
        <v>45</v>
      </c>
      <c r="C18" t="s">
        <v>46</v>
      </c>
      <c r="D18" t="s">
        <v>81</v>
      </c>
      <c r="E18">
        <v>1.5580000000000001</v>
      </c>
      <c r="F18">
        <v>0.81299999999999994</v>
      </c>
      <c r="G18">
        <v>39.264000000000003</v>
      </c>
      <c r="H18">
        <v>1.4999999999999999E-2</v>
      </c>
      <c r="I18">
        <v>0.98</v>
      </c>
      <c r="J18" t="s">
        <v>48</v>
      </c>
      <c r="K18" t="s">
        <v>3</v>
      </c>
      <c r="L18">
        <v>8.9999999999999993E-3</v>
      </c>
      <c r="Q18">
        <v>1.353</v>
      </c>
      <c r="R18">
        <v>4301.38</v>
      </c>
      <c r="S18">
        <v>0.67600000000000005</v>
      </c>
      <c r="T18">
        <v>43.37</v>
      </c>
      <c r="U18" t="s">
        <v>48</v>
      </c>
      <c r="V18" t="s">
        <v>4</v>
      </c>
      <c r="W18">
        <v>1</v>
      </c>
      <c r="AB18">
        <v>6.6230000000000002</v>
      </c>
      <c r="AC18">
        <v>1285.4839999999999</v>
      </c>
      <c r="AD18">
        <v>6.8000000000000005E-2</v>
      </c>
      <c r="AE18">
        <v>4.3499999999999996</v>
      </c>
      <c r="AF18" t="s">
        <v>48</v>
      </c>
      <c r="AG18" t="s">
        <v>5</v>
      </c>
      <c r="AH18">
        <v>0.29899999999999999</v>
      </c>
      <c r="AM18" t="s">
        <v>86</v>
      </c>
      <c r="AN18" t="s">
        <v>87</v>
      </c>
      <c r="AO18" t="s">
        <v>45</v>
      </c>
      <c r="AP18" t="s">
        <v>46</v>
      </c>
      <c r="AQ18" t="s">
        <v>83</v>
      </c>
      <c r="AR18">
        <v>1.696</v>
      </c>
      <c r="AS18">
        <v>3.8530000000000002</v>
      </c>
      <c r="AT18">
        <v>2185.7020000000002</v>
      </c>
      <c r="AU18">
        <v>0.47899999999999998</v>
      </c>
      <c r="AV18">
        <v>28.26</v>
      </c>
      <c r="AW18" t="s">
        <v>48</v>
      </c>
      <c r="AX18" t="s">
        <v>6</v>
      </c>
      <c r="AY18" t="s">
        <v>51</v>
      </c>
    </row>
    <row r="19" spans="1:67" x14ac:dyDescent="0.25">
      <c r="A19" t="s">
        <v>88</v>
      </c>
      <c r="B19" t="s">
        <v>45</v>
      </c>
      <c r="C19" t="s">
        <v>46</v>
      </c>
      <c r="D19" t="s">
        <v>89</v>
      </c>
      <c r="E19">
        <v>2.2090000000000001</v>
      </c>
      <c r="F19">
        <v>0.81699999999999995</v>
      </c>
      <c r="G19">
        <v>60.207000000000001</v>
      </c>
      <c r="H19">
        <v>2.3E-2</v>
      </c>
      <c r="I19">
        <v>1.06</v>
      </c>
      <c r="J19" t="s">
        <v>48</v>
      </c>
      <c r="K19" t="s">
        <v>3</v>
      </c>
      <c r="L19">
        <v>8.9999999999999993E-3</v>
      </c>
      <c r="M19">
        <f t="shared" ref="M19" si="116">AVERAGE(I19:I21)</f>
        <v>1.0533333333333335</v>
      </c>
      <c r="N19">
        <f t="shared" ref="N19" si="117">STDEV(I19:I21)</f>
        <v>5.7735026918962632E-3</v>
      </c>
      <c r="O19">
        <f t="shared" ref="O19" si="118">N19/SQRT(3)</f>
        <v>3.3333333333333366E-3</v>
      </c>
      <c r="P19">
        <f t="shared" ref="P19" si="119">(O19/M19)*100</f>
        <v>0.31645569620253189</v>
      </c>
      <c r="Q19">
        <v>1.33</v>
      </c>
      <c r="R19">
        <v>6409.4920000000002</v>
      </c>
      <c r="S19">
        <v>1.026</v>
      </c>
      <c r="T19">
        <v>46.46</v>
      </c>
      <c r="U19" t="s">
        <v>48</v>
      </c>
      <c r="V19" t="s">
        <v>4</v>
      </c>
      <c r="W19">
        <v>1</v>
      </c>
      <c r="X19">
        <f t="shared" ref="X19" si="120">AVERAGE(T19:T21)</f>
        <v>46.403333333333336</v>
      </c>
      <c r="Y19">
        <f t="shared" ref="Y19" si="121">STDEV(T19:T21)</f>
        <v>0.23028967265887981</v>
      </c>
      <c r="Z19">
        <f t="shared" ref="Z19" si="122">Y19/SQRT(3)</f>
        <v>0.13295780450119507</v>
      </c>
      <c r="AA19">
        <f t="shared" ref="AA19" si="123">(Z19/X19)*100</f>
        <v>0.28652640866574614</v>
      </c>
      <c r="AB19">
        <v>6.7530000000000001</v>
      </c>
      <c r="AC19">
        <v>2078.75</v>
      </c>
      <c r="AD19">
        <v>0.108</v>
      </c>
      <c r="AE19">
        <v>4.91</v>
      </c>
      <c r="AF19" t="s">
        <v>48</v>
      </c>
      <c r="AG19" t="s">
        <v>5</v>
      </c>
      <c r="AH19">
        <v>0.32400000000000001</v>
      </c>
      <c r="AI19">
        <f t="shared" ref="AI19" si="124">AVERAGE(AE19:AE21)</f>
        <v>4.88</v>
      </c>
      <c r="AJ19">
        <f t="shared" ref="AJ19" si="125">STDEV(AE19:AE21)</f>
        <v>2.6457513110645845E-2</v>
      </c>
      <c r="AK19">
        <f t="shared" ref="AK19" si="126">AJ19/SQRT(3)</f>
        <v>1.5275252316519432E-2</v>
      </c>
      <c r="AL19">
        <f t="shared" ref="AL19" si="127">(AK19/AI19)*100</f>
        <v>0.31301746550244736</v>
      </c>
      <c r="AM19" t="s">
        <v>88</v>
      </c>
      <c r="AN19" t="s">
        <v>90</v>
      </c>
      <c r="AO19" t="s">
        <v>45</v>
      </c>
      <c r="AP19" t="s">
        <v>46</v>
      </c>
      <c r="AQ19" t="s">
        <v>91</v>
      </c>
      <c r="AR19">
        <v>1.7929999999999999</v>
      </c>
      <c r="AS19">
        <v>3.8530000000000002</v>
      </c>
      <c r="AT19">
        <v>2552.232</v>
      </c>
      <c r="AU19">
        <v>0.58899999999999997</v>
      </c>
      <c r="AV19">
        <v>32.840000000000003</v>
      </c>
      <c r="AW19" t="s">
        <v>48</v>
      </c>
      <c r="AX19" t="s">
        <v>6</v>
      </c>
      <c r="AY19" t="s">
        <v>51</v>
      </c>
      <c r="AZ19">
        <f t="shared" ref="AZ19" si="128">AVERAGE(AV19:AV21)</f>
        <v>32.866666666666667</v>
      </c>
      <c r="BA19">
        <f t="shared" ref="BA19" si="129">STDEV(AV19:AV21)</f>
        <v>0.16165807537309498</v>
      </c>
      <c r="BB19">
        <f t="shared" ref="BB19" si="130">BA19/(SQRT(3))</f>
        <v>9.3333333333333213E-2</v>
      </c>
      <c r="BC19">
        <f t="shared" ref="BC19" si="131">(BB19/AZ19)*100</f>
        <v>0.28397565922920859</v>
      </c>
      <c r="BE19">
        <f t="shared" ref="BE19" si="132">X19/12</f>
        <v>3.8669444444444445</v>
      </c>
      <c r="BF19">
        <f t="shared" ref="BF19" si="133">AI19/1</f>
        <v>4.88</v>
      </c>
      <c r="BG19">
        <f t="shared" ref="BG19" si="134">M19/14</f>
        <v>7.5238095238095243E-2</v>
      </c>
      <c r="BH19">
        <f t="shared" ref="BH19" si="135">AZ19/12</f>
        <v>2.7388888888888889</v>
      </c>
      <c r="BJ19">
        <f t="shared" ref="BJ19" si="136">((2*BH19)-BF19+(3*BG19))/BE19</f>
        <v>0.21295678676613961</v>
      </c>
      <c r="BK19">
        <f t="shared" ref="BK19" si="137">1-(BJ19/4)+((3*BG19)/(4*BE19))</f>
        <v>0.96135335105236697</v>
      </c>
      <c r="BL19">
        <f t="shared" ref="BL19" si="138">BE19-(BF19/2)-(BG19/2)+1</f>
        <v>2.3893253968253969</v>
      </c>
      <c r="BM19">
        <f t="shared" ref="BM19" si="139">BE19/BG19</f>
        <v>51.396097046413502</v>
      </c>
      <c r="BN19">
        <f t="shared" ref="BN19" si="140">BF19/BE19</f>
        <v>1.2619783061561669</v>
      </c>
      <c r="BO19">
        <f t="shared" ref="BO19" si="141">BH19/BE19</f>
        <v>0.70828245097334963</v>
      </c>
    </row>
    <row r="20" spans="1:67" x14ac:dyDescent="0.25">
      <c r="A20" t="s">
        <v>92</v>
      </c>
      <c r="B20" t="s">
        <v>45</v>
      </c>
      <c r="C20" t="s">
        <v>46</v>
      </c>
      <c r="D20" t="s">
        <v>89</v>
      </c>
      <c r="E20">
        <v>1.9279999999999999</v>
      </c>
      <c r="F20">
        <v>0.81</v>
      </c>
      <c r="G20">
        <v>52.069000000000003</v>
      </c>
      <c r="H20">
        <v>0.02</v>
      </c>
      <c r="I20">
        <v>1.05</v>
      </c>
      <c r="J20" t="s">
        <v>48</v>
      </c>
      <c r="K20" t="s">
        <v>3</v>
      </c>
      <c r="L20">
        <v>8.9999999999999993E-3</v>
      </c>
      <c r="Q20">
        <v>1.327</v>
      </c>
      <c r="R20">
        <v>5598.86</v>
      </c>
      <c r="S20">
        <v>0.89</v>
      </c>
      <c r="T20">
        <v>46.15</v>
      </c>
      <c r="U20" t="s">
        <v>48</v>
      </c>
      <c r="V20" t="s">
        <v>4</v>
      </c>
      <c r="W20">
        <v>1</v>
      </c>
      <c r="AB20">
        <v>6.6630000000000003</v>
      </c>
      <c r="AC20">
        <v>1796.0509999999999</v>
      </c>
      <c r="AD20">
        <v>9.4E-2</v>
      </c>
      <c r="AE20">
        <v>4.87</v>
      </c>
      <c r="AF20" t="s">
        <v>48</v>
      </c>
      <c r="AG20" t="s">
        <v>5</v>
      </c>
      <c r="AH20">
        <v>0.32100000000000001</v>
      </c>
      <c r="AM20" t="s">
        <v>92</v>
      </c>
      <c r="AN20" t="s">
        <v>93</v>
      </c>
      <c r="AO20" t="s">
        <v>45</v>
      </c>
      <c r="AP20" t="s">
        <v>46</v>
      </c>
      <c r="AQ20" t="s">
        <v>91</v>
      </c>
      <c r="AR20">
        <v>2.14</v>
      </c>
      <c r="AS20">
        <v>3.8370000000000002</v>
      </c>
      <c r="AT20">
        <v>3009.2750000000001</v>
      </c>
      <c r="AU20">
        <v>0.70699999999999996</v>
      </c>
      <c r="AV20">
        <v>33.04</v>
      </c>
      <c r="AW20" t="s">
        <v>48</v>
      </c>
      <c r="AX20" t="s">
        <v>6</v>
      </c>
      <c r="AY20" t="s">
        <v>51</v>
      </c>
    </row>
    <row r="21" spans="1:67" x14ac:dyDescent="0.25">
      <c r="A21" t="s">
        <v>94</v>
      </c>
      <c r="B21" t="s">
        <v>45</v>
      </c>
      <c r="C21" t="s">
        <v>46</v>
      </c>
      <c r="D21" t="s">
        <v>89</v>
      </c>
      <c r="E21">
        <v>1.7729999999999999</v>
      </c>
      <c r="F21">
        <v>0.81699999999999995</v>
      </c>
      <c r="G21">
        <v>48.228999999999999</v>
      </c>
      <c r="H21">
        <v>1.9E-2</v>
      </c>
      <c r="I21">
        <v>1.05</v>
      </c>
      <c r="J21" t="s">
        <v>48</v>
      </c>
      <c r="K21" t="s">
        <v>3</v>
      </c>
      <c r="L21">
        <v>8.9999999999999993E-3</v>
      </c>
      <c r="Q21">
        <v>1.34</v>
      </c>
      <c r="R21">
        <v>5216.8530000000001</v>
      </c>
      <c r="S21">
        <v>0.82599999999999996</v>
      </c>
      <c r="T21">
        <v>46.6</v>
      </c>
      <c r="U21" t="s">
        <v>48</v>
      </c>
      <c r="V21" t="s">
        <v>4</v>
      </c>
      <c r="W21">
        <v>1</v>
      </c>
      <c r="AB21">
        <v>6.63</v>
      </c>
      <c r="AC21">
        <v>1646.3209999999999</v>
      </c>
      <c r="AD21">
        <v>8.5999999999999993E-2</v>
      </c>
      <c r="AE21">
        <v>4.8600000000000003</v>
      </c>
      <c r="AF21" t="s">
        <v>48</v>
      </c>
      <c r="AG21" t="s">
        <v>5</v>
      </c>
      <c r="AH21">
        <v>0.316</v>
      </c>
      <c r="AM21" t="s">
        <v>94</v>
      </c>
      <c r="AN21" t="s">
        <v>95</v>
      </c>
      <c r="AO21" t="s">
        <v>45</v>
      </c>
      <c r="AP21" t="s">
        <v>46</v>
      </c>
      <c r="AQ21" t="s">
        <v>91</v>
      </c>
      <c r="AR21">
        <v>2.0299999999999998</v>
      </c>
      <c r="AS21">
        <v>3.847</v>
      </c>
      <c r="AT21">
        <v>2845.875</v>
      </c>
      <c r="AU21">
        <v>0.66400000000000003</v>
      </c>
      <c r="AV21">
        <v>32.72</v>
      </c>
      <c r="AW21" t="s">
        <v>48</v>
      </c>
      <c r="AX21" t="s">
        <v>6</v>
      </c>
      <c r="AY21" t="s">
        <v>51</v>
      </c>
    </row>
    <row r="22" spans="1:67" x14ac:dyDescent="0.25">
      <c r="A22" t="s">
        <v>96</v>
      </c>
      <c r="B22" t="s">
        <v>45</v>
      </c>
      <c r="C22" t="s">
        <v>46</v>
      </c>
      <c r="D22" t="s">
        <v>97</v>
      </c>
      <c r="E22">
        <v>2.2799999999999998</v>
      </c>
      <c r="F22">
        <v>0.81</v>
      </c>
      <c r="G22">
        <v>74.337999999999994</v>
      </c>
      <c r="H22">
        <v>2.9000000000000001E-2</v>
      </c>
      <c r="I22">
        <v>1.26</v>
      </c>
      <c r="J22" t="s">
        <v>48</v>
      </c>
      <c r="K22" t="s">
        <v>3</v>
      </c>
      <c r="L22">
        <v>0.01</v>
      </c>
      <c r="M22">
        <f t="shared" ref="M22" si="142">AVERAGE(I22:I24)</f>
        <v>1.2633333333333334</v>
      </c>
      <c r="N22">
        <f t="shared" ref="N22" si="143">STDEV(I22:I24)</f>
        <v>1.527525231651948E-2</v>
      </c>
      <c r="O22">
        <f t="shared" ref="O22" si="144">N22/SQRT(3)</f>
        <v>8.8191710368819773E-3</v>
      </c>
      <c r="P22">
        <f t="shared" ref="P22" si="145">(O22/M22)*100</f>
        <v>0.69808741716743883</v>
      </c>
      <c r="Q22">
        <v>1.32</v>
      </c>
      <c r="R22">
        <v>7382.0039999999999</v>
      </c>
      <c r="S22">
        <v>1.1930000000000001</v>
      </c>
      <c r="T22">
        <v>52.32</v>
      </c>
      <c r="U22" t="s">
        <v>48</v>
      </c>
      <c r="V22" t="s">
        <v>4</v>
      </c>
      <c r="W22">
        <v>1</v>
      </c>
      <c r="X22">
        <f t="shared" ref="X22" si="146">AVERAGE(T22:T24)</f>
        <v>51.580000000000005</v>
      </c>
      <c r="Y22">
        <f t="shared" ref="Y22" si="147">STDEV(T22:T24)</f>
        <v>0.89866567754644033</v>
      </c>
      <c r="Z22">
        <f t="shared" ref="Z22" si="148">Y22/SQRT(3)</f>
        <v>0.51884487084291475</v>
      </c>
      <c r="AA22">
        <f t="shared" ref="AA22" si="149">(Z22/X22)*100</f>
        <v>1.0059032005484969</v>
      </c>
      <c r="AB22">
        <v>6.83</v>
      </c>
      <c r="AC22">
        <v>2362.89</v>
      </c>
      <c r="AD22">
        <v>0.123</v>
      </c>
      <c r="AE22">
        <v>5.4</v>
      </c>
      <c r="AF22" t="s">
        <v>48</v>
      </c>
      <c r="AG22" t="s">
        <v>5</v>
      </c>
      <c r="AH22">
        <v>0.32</v>
      </c>
      <c r="AI22">
        <f t="shared" ref="AI22" si="150">AVERAGE(AE22:AE24)</f>
        <v>5.419999999999999</v>
      </c>
      <c r="AJ22">
        <f t="shared" ref="AJ22" si="151">STDEV(AE22:AE24)</f>
        <v>1.7320508075688405E-2</v>
      </c>
      <c r="AK22">
        <f t="shared" ref="AK22" si="152">AJ22/SQRT(3)</f>
        <v>9.9999999999997886E-3</v>
      </c>
      <c r="AL22">
        <f t="shared" ref="AL22" si="153">(AK22/AI22)*100</f>
        <v>0.18450184501844633</v>
      </c>
      <c r="AM22" t="s">
        <v>96</v>
      </c>
      <c r="AN22" t="s">
        <v>98</v>
      </c>
      <c r="AO22" t="s">
        <v>45</v>
      </c>
      <c r="AP22" t="s">
        <v>46</v>
      </c>
      <c r="AQ22" t="s">
        <v>99</v>
      </c>
      <c r="AR22">
        <v>1.7450000000000001</v>
      </c>
      <c r="AS22">
        <v>3.81</v>
      </c>
      <c r="AT22">
        <v>2607.819</v>
      </c>
      <c r="AU22">
        <v>0.57199999999999995</v>
      </c>
      <c r="AV22">
        <v>32.770000000000003</v>
      </c>
      <c r="AW22" t="s">
        <v>48</v>
      </c>
      <c r="AX22" t="s">
        <v>6</v>
      </c>
      <c r="AY22" t="s">
        <v>51</v>
      </c>
      <c r="AZ22">
        <f t="shared" ref="AZ22" si="154">AVERAGE(AV22:AV24)</f>
        <v>32.933333333333337</v>
      </c>
      <c r="BA22">
        <f t="shared" ref="BA22" si="155">STDEV(AV22:AV24)</f>
        <v>0.22501851775649914</v>
      </c>
      <c r="BB22">
        <f t="shared" ref="BB22" si="156">BA22/(SQRT(3))</f>
        <v>0.12991450179936537</v>
      </c>
      <c r="BC22">
        <f t="shared" ref="BC22" si="157">(BB22/AZ22)*100</f>
        <v>0.39447723218430775</v>
      </c>
      <c r="BE22">
        <f t="shared" ref="BE22" si="158">X22/12</f>
        <v>4.2983333333333338</v>
      </c>
      <c r="BF22">
        <f t="shared" ref="BF22" si="159">AI22/1</f>
        <v>5.419999999999999</v>
      </c>
      <c r="BG22">
        <f t="shared" ref="BG22" si="160">M22/14</f>
        <v>9.0238095238095242E-2</v>
      </c>
      <c r="BH22">
        <f t="shared" ref="BH22" si="161">AZ22/12</f>
        <v>2.7444444444444449</v>
      </c>
      <c r="BJ22">
        <f t="shared" ref="BJ22" si="162">((2*BH22)-BF22+(3*BG22))/BE22</f>
        <v>7.9008105762662234E-2</v>
      </c>
      <c r="BK22">
        <f t="shared" ref="BK22" si="163">1-(BJ22/4)+((3*BG22)/(4*BE22))</f>
        <v>0.99599327904872681</v>
      </c>
      <c r="BL22">
        <f t="shared" ref="BL22" si="164">BE22-(BF22/2)-(BG22/2)+1</f>
        <v>2.5432142857142868</v>
      </c>
      <c r="BM22">
        <f t="shared" ref="BM22" si="165">BE22/BG22</f>
        <v>47.633245382585756</v>
      </c>
      <c r="BN22">
        <f t="shared" ref="BN22" si="166">BF22/BE22</f>
        <v>1.2609538580845285</v>
      </c>
      <c r="BO22">
        <f t="shared" ref="BO22" si="167">BH22/BE22</f>
        <v>0.63849037094481065</v>
      </c>
    </row>
    <row r="23" spans="1:67" x14ac:dyDescent="0.25">
      <c r="A23" t="s">
        <v>100</v>
      </c>
      <c r="B23" t="s">
        <v>45</v>
      </c>
      <c r="C23" t="s">
        <v>46</v>
      </c>
      <c r="D23" t="s">
        <v>97</v>
      </c>
      <c r="E23">
        <v>2.1840000000000002</v>
      </c>
      <c r="F23">
        <v>0.82</v>
      </c>
      <c r="G23">
        <v>71.864000000000004</v>
      </c>
      <c r="H23">
        <v>2.8000000000000001E-2</v>
      </c>
      <c r="I23">
        <v>1.28</v>
      </c>
      <c r="J23" t="s">
        <v>48</v>
      </c>
      <c r="K23" t="s">
        <v>3</v>
      </c>
      <c r="L23">
        <v>0.01</v>
      </c>
      <c r="Q23">
        <v>1.333</v>
      </c>
      <c r="R23">
        <v>7029.7910000000002</v>
      </c>
      <c r="S23">
        <v>1.1319999999999999</v>
      </c>
      <c r="T23">
        <v>51.84</v>
      </c>
      <c r="U23" t="s">
        <v>48</v>
      </c>
      <c r="V23" t="s">
        <v>4</v>
      </c>
      <c r="W23">
        <v>1</v>
      </c>
      <c r="AB23">
        <v>6.7830000000000004</v>
      </c>
      <c r="AC23">
        <v>2277.3359999999998</v>
      </c>
      <c r="AD23">
        <v>0.11899999999999999</v>
      </c>
      <c r="AE23">
        <v>5.43</v>
      </c>
      <c r="AF23" t="s">
        <v>48</v>
      </c>
      <c r="AG23" t="s">
        <v>5</v>
      </c>
      <c r="AH23">
        <v>0.32400000000000001</v>
      </c>
      <c r="AM23" t="s">
        <v>100</v>
      </c>
      <c r="AN23" t="s">
        <v>101</v>
      </c>
      <c r="AO23" t="s">
        <v>45</v>
      </c>
      <c r="AP23" t="s">
        <v>46</v>
      </c>
      <c r="AQ23" t="s">
        <v>99</v>
      </c>
      <c r="AR23">
        <v>1.528</v>
      </c>
      <c r="AS23">
        <v>3.8370000000000002</v>
      </c>
      <c r="AT23">
        <v>2312.5050000000001</v>
      </c>
      <c r="AU23">
        <v>0.50700000000000001</v>
      </c>
      <c r="AV23">
        <v>33.19</v>
      </c>
      <c r="AW23" t="s">
        <v>48</v>
      </c>
      <c r="AX23" t="s">
        <v>6</v>
      </c>
      <c r="AY23" t="s">
        <v>51</v>
      </c>
    </row>
    <row r="24" spans="1:67" x14ac:dyDescent="0.25">
      <c r="A24" t="s">
        <v>102</v>
      </c>
      <c r="B24" t="s">
        <v>45</v>
      </c>
      <c r="C24" t="s">
        <v>46</v>
      </c>
      <c r="D24" t="s">
        <v>97</v>
      </c>
      <c r="E24">
        <v>2.0939999999999999</v>
      </c>
      <c r="F24">
        <v>0.82299999999999995</v>
      </c>
      <c r="G24">
        <v>67.784000000000006</v>
      </c>
      <c r="H24">
        <v>2.5999999999999999E-2</v>
      </c>
      <c r="I24">
        <v>1.25</v>
      </c>
      <c r="J24" t="s">
        <v>48</v>
      </c>
      <c r="K24" t="s">
        <v>3</v>
      </c>
      <c r="L24">
        <v>0.01</v>
      </c>
      <c r="Q24">
        <v>1.343</v>
      </c>
      <c r="R24">
        <v>6602.6210000000001</v>
      </c>
      <c r="S24">
        <v>1.0589999999999999</v>
      </c>
      <c r="T24">
        <v>50.58</v>
      </c>
      <c r="U24" t="s">
        <v>48</v>
      </c>
      <c r="V24" t="s">
        <v>4</v>
      </c>
      <c r="W24">
        <v>1</v>
      </c>
      <c r="AB24">
        <v>6.7469999999999999</v>
      </c>
      <c r="AC24">
        <v>2181.556</v>
      </c>
      <c r="AD24">
        <v>0.114</v>
      </c>
      <c r="AE24">
        <v>5.43</v>
      </c>
      <c r="AF24" t="s">
        <v>48</v>
      </c>
      <c r="AG24" t="s">
        <v>5</v>
      </c>
      <c r="AH24">
        <v>0.33</v>
      </c>
      <c r="AM24" t="s">
        <v>102</v>
      </c>
      <c r="AN24" t="s">
        <v>103</v>
      </c>
      <c r="AO24" t="s">
        <v>45</v>
      </c>
      <c r="AP24" t="s">
        <v>46</v>
      </c>
      <c r="AQ24" t="s">
        <v>99</v>
      </c>
      <c r="AR24">
        <v>1.891</v>
      </c>
      <c r="AS24">
        <v>3.827</v>
      </c>
      <c r="AT24">
        <v>2831.5709999999999</v>
      </c>
      <c r="AU24">
        <v>0.621</v>
      </c>
      <c r="AV24">
        <v>32.840000000000003</v>
      </c>
      <c r="AW24" t="s">
        <v>48</v>
      </c>
      <c r="AX24" t="s">
        <v>6</v>
      </c>
      <c r="AY24" t="s">
        <v>51</v>
      </c>
    </row>
    <row r="25" spans="1:67" x14ac:dyDescent="0.25">
      <c r="A25" t="s">
        <v>104</v>
      </c>
      <c r="B25" t="s">
        <v>45</v>
      </c>
      <c r="C25" t="s">
        <v>46</v>
      </c>
      <c r="D25" t="s">
        <v>105</v>
      </c>
      <c r="E25">
        <v>1.698</v>
      </c>
      <c r="F25">
        <v>0.81</v>
      </c>
      <c r="G25">
        <v>62.521999999999998</v>
      </c>
      <c r="H25">
        <v>2.4E-2</v>
      </c>
      <c r="I25">
        <v>1.43</v>
      </c>
      <c r="J25" t="s">
        <v>48</v>
      </c>
      <c r="K25" t="s">
        <v>3</v>
      </c>
      <c r="L25">
        <v>1.0999999999999999E-2</v>
      </c>
      <c r="M25">
        <f t="shared" ref="M25" si="168">AVERAGE(I25:I27)</f>
        <v>1.4133333333333331</v>
      </c>
      <c r="N25">
        <f t="shared" ref="N25" si="169">STDEV(I25:I27)</f>
        <v>2.8867513459481315E-2</v>
      </c>
      <c r="O25">
        <f t="shared" ref="O25" si="170">N25/SQRT(3)</f>
        <v>1.6666666666666684E-2</v>
      </c>
      <c r="P25">
        <f t="shared" ref="P25" si="171">(O25/M25)*100</f>
        <v>1.1792452830188693</v>
      </c>
      <c r="Q25">
        <v>1.333</v>
      </c>
      <c r="R25">
        <v>5674.3829999999998</v>
      </c>
      <c r="S25">
        <v>0.90200000000000002</v>
      </c>
      <c r="T25">
        <v>53.15</v>
      </c>
      <c r="U25" t="s">
        <v>48</v>
      </c>
      <c r="V25" t="s">
        <v>4</v>
      </c>
      <c r="W25">
        <v>1</v>
      </c>
      <c r="X25">
        <f t="shared" ref="X25" si="172">AVERAGE(T25:T27)</f>
        <v>53.186666666666667</v>
      </c>
      <c r="Y25">
        <f t="shared" ref="Y25" si="173">STDEV(T25:T27)</f>
        <v>3.2145502536644895E-2</v>
      </c>
      <c r="Z25">
        <f t="shared" ref="Z25" si="174">Y25/SQRT(3)</f>
        <v>1.8559214542767728E-2</v>
      </c>
      <c r="AA25">
        <f t="shared" ref="AA25" si="175">(Z25/X25)*100</f>
        <v>3.4894487107234383E-2</v>
      </c>
      <c r="AB25">
        <v>6.6829999999999998</v>
      </c>
      <c r="AC25">
        <v>1751.9870000000001</v>
      </c>
      <c r="AD25">
        <v>9.1999999999999998E-2</v>
      </c>
      <c r="AE25">
        <v>5.39</v>
      </c>
      <c r="AF25" t="s">
        <v>48</v>
      </c>
      <c r="AG25" t="s">
        <v>5</v>
      </c>
      <c r="AH25">
        <v>0.309</v>
      </c>
      <c r="AI25">
        <f t="shared" ref="AI25" si="176">AVERAGE(AE25:AE27)</f>
        <v>5.4266666666666659</v>
      </c>
      <c r="AJ25">
        <f t="shared" ref="AJ25" si="177">STDEV(AE25:AE27)</f>
        <v>7.2341781380702339E-2</v>
      </c>
      <c r="AK25">
        <f t="shared" ref="AK25" si="178">AJ25/SQRT(3)</f>
        <v>4.1766546953805557E-2</v>
      </c>
      <c r="AL25">
        <f t="shared" ref="AL25" si="179">(AK25/AI25)*100</f>
        <v>0.76965381364506569</v>
      </c>
      <c r="AM25" t="s">
        <v>104</v>
      </c>
      <c r="AN25" t="s">
        <v>106</v>
      </c>
      <c r="AO25" t="s">
        <v>45</v>
      </c>
      <c r="AP25" t="s">
        <v>46</v>
      </c>
      <c r="AQ25" t="s">
        <v>107</v>
      </c>
      <c r="AR25">
        <v>2.548</v>
      </c>
      <c r="AS25">
        <v>3.7669999999999999</v>
      </c>
      <c r="AT25">
        <v>3964.078</v>
      </c>
      <c r="AU25">
        <v>0.86899999999999999</v>
      </c>
      <c r="AV25">
        <v>34.119999999999997</v>
      </c>
      <c r="AW25" t="s">
        <v>48</v>
      </c>
      <c r="AX25" t="s">
        <v>6</v>
      </c>
      <c r="AY25" t="s">
        <v>51</v>
      </c>
      <c r="AZ25">
        <f t="shared" ref="AZ25" si="180">AVERAGE(AV25:AV27)</f>
        <v>34.25</v>
      </c>
      <c r="BA25">
        <f t="shared" ref="BA25" si="181">STDEV(AV25:AV27)</f>
        <v>0.12529964086141671</v>
      </c>
      <c r="BB25">
        <f t="shared" ref="BB25" si="182">BA25/(SQRT(3))</f>
        <v>7.2341781380702366E-2</v>
      </c>
      <c r="BC25">
        <f t="shared" ref="BC25" si="183">(BB25/AZ25)*100</f>
        <v>0.21121687994365654</v>
      </c>
      <c r="BE25">
        <f t="shared" ref="BE25" si="184">X25/12</f>
        <v>4.4322222222222223</v>
      </c>
      <c r="BF25">
        <f t="shared" ref="BF25" si="185">AI25/1</f>
        <v>5.4266666666666659</v>
      </c>
      <c r="BG25">
        <f t="shared" ref="BG25" si="186">M25/14</f>
        <v>0.10095238095238093</v>
      </c>
      <c r="BH25">
        <f t="shared" ref="BH25" si="187">AZ25/12</f>
        <v>2.8541666666666665</v>
      </c>
      <c r="BJ25">
        <f t="shared" ref="BJ25" si="188">((2*BH25)-BF25+(3*BG25))/BE25</f>
        <v>0.13188052859649763</v>
      </c>
      <c r="BK25">
        <f t="shared" ref="BK25" si="189">1-(BJ25/4)+((3*BG25)/(4*BE25))</f>
        <v>0.98411255953873156</v>
      </c>
      <c r="BL25">
        <f t="shared" ref="BL25" si="190">BE25-(BF25/2)-(BG25/2)+1</f>
        <v>2.6684126984126988</v>
      </c>
      <c r="BM25">
        <f t="shared" ref="BM25" si="191">BE25/BG25</f>
        <v>43.904088050314478</v>
      </c>
      <c r="BN25">
        <f t="shared" ref="BN25" si="192">BF25/BE25</f>
        <v>1.2243670092755075</v>
      </c>
      <c r="BO25">
        <f t="shared" ref="BO25" si="193">BH25/BE25</f>
        <v>0.64395838556029072</v>
      </c>
    </row>
    <row r="26" spans="1:67" x14ac:dyDescent="0.25">
      <c r="A26" t="s">
        <v>108</v>
      </c>
      <c r="B26" t="s">
        <v>45</v>
      </c>
      <c r="C26" t="s">
        <v>46</v>
      </c>
      <c r="D26" t="s">
        <v>105</v>
      </c>
      <c r="E26">
        <v>1.802</v>
      </c>
      <c r="F26">
        <v>0.81299999999999994</v>
      </c>
      <c r="G26">
        <v>63.975000000000001</v>
      </c>
      <c r="H26">
        <v>2.5000000000000001E-2</v>
      </c>
      <c r="I26">
        <v>1.38</v>
      </c>
      <c r="J26" t="s">
        <v>48</v>
      </c>
      <c r="K26" t="s">
        <v>3</v>
      </c>
      <c r="L26">
        <v>1.0999999999999999E-2</v>
      </c>
      <c r="Q26">
        <v>1.333</v>
      </c>
      <c r="R26">
        <v>6010.6580000000004</v>
      </c>
      <c r="S26">
        <v>0.95899999999999996</v>
      </c>
      <c r="T26">
        <v>53.21</v>
      </c>
      <c r="U26" t="s">
        <v>48</v>
      </c>
      <c r="V26" t="s">
        <v>4</v>
      </c>
      <c r="W26">
        <v>1</v>
      </c>
      <c r="AB26">
        <v>6.69</v>
      </c>
      <c r="AC26">
        <v>1901.6780000000001</v>
      </c>
      <c r="AD26">
        <v>9.9000000000000005E-2</v>
      </c>
      <c r="AE26">
        <v>5.51</v>
      </c>
      <c r="AF26" t="s">
        <v>48</v>
      </c>
      <c r="AG26" t="s">
        <v>5</v>
      </c>
      <c r="AH26">
        <v>0.316</v>
      </c>
      <c r="AM26" t="s">
        <v>108</v>
      </c>
      <c r="AN26" t="s">
        <v>109</v>
      </c>
      <c r="AO26" t="s">
        <v>45</v>
      </c>
      <c r="AP26" t="s">
        <v>46</v>
      </c>
      <c r="AQ26" t="s">
        <v>107</v>
      </c>
      <c r="AR26">
        <v>2.177</v>
      </c>
      <c r="AS26">
        <v>3.7970000000000002</v>
      </c>
      <c r="AT26">
        <v>3401.239</v>
      </c>
      <c r="AU26">
        <v>0.746</v>
      </c>
      <c r="AV26">
        <v>34.26</v>
      </c>
      <c r="AW26" t="s">
        <v>48</v>
      </c>
      <c r="AX26" t="s">
        <v>6</v>
      </c>
      <c r="AY26" t="s">
        <v>51</v>
      </c>
    </row>
    <row r="27" spans="1:67" x14ac:dyDescent="0.25">
      <c r="A27" t="s">
        <v>110</v>
      </c>
      <c r="B27" t="s">
        <v>45</v>
      </c>
      <c r="C27" t="s">
        <v>46</v>
      </c>
      <c r="D27" t="s">
        <v>105</v>
      </c>
      <c r="E27">
        <v>1.5389999999999999</v>
      </c>
      <c r="F27">
        <v>0.81699999999999995</v>
      </c>
      <c r="G27">
        <v>56.661000000000001</v>
      </c>
      <c r="H27">
        <v>2.1999999999999999E-2</v>
      </c>
      <c r="I27">
        <v>1.43</v>
      </c>
      <c r="J27" t="s">
        <v>48</v>
      </c>
      <c r="K27" t="s">
        <v>3</v>
      </c>
      <c r="L27">
        <v>1.0999999999999999E-2</v>
      </c>
      <c r="Q27">
        <v>1.347</v>
      </c>
      <c r="R27">
        <v>5171.8069999999998</v>
      </c>
      <c r="S27">
        <v>0.81899999999999995</v>
      </c>
      <c r="T27">
        <v>53.2</v>
      </c>
      <c r="U27" t="s">
        <v>48</v>
      </c>
      <c r="V27" t="s">
        <v>4</v>
      </c>
      <c r="W27">
        <v>1</v>
      </c>
      <c r="AB27">
        <v>6.63</v>
      </c>
      <c r="AC27">
        <v>1579.2180000000001</v>
      </c>
      <c r="AD27">
        <v>8.3000000000000004E-2</v>
      </c>
      <c r="AE27">
        <v>5.38</v>
      </c>
      <c r="AF27" t="s">
        <v>48</v>
      </c>
      <c r="AG27" t="s">
        <v>5</v>
      </c>
      <c r="AH27">
        <v>0.30499999999999999</v>
      </c>
      <c r="AM27" t="s">
        <v>110</v>
      </c>
      <c r="AN27" t="s">
        <v>111</v>
      </c>
      <c r="AO27" t="s">
        <v>45</v>
      </c>
      <c r="AP27" t="s">
        <v>46</v>
      </c>
      <c r="AQ27" t="s">
        <v>107</v>
      </c>
      <c r="AR27">
        <v>1.61</v>
      </c>
      <c r="AS27">
        <v>3.8530000000000002</v>
      </c>
      <c r="AT27">
        <v>2523.1010000000001</v>
      </c>
      <c r="AU27">
        <v>0.55300000000000005</v>
      </c>
      <c r="AV27">
        <v>34.369999999999997</v>
      </c>
      <c r="AW27" t="s">
        <v>48</v>
      </c>
      <c r="AX27" t="s">
        <v>6</v>
      </c>
      <c r="AY27" t="s">
        <v>51</v>
      </c>
    </row>
    <row r="28" spans="1:67" x14ac:dyDescent="0.25">
      <c r="A28" t="s">
        <v>112</v>
      </c>
      <c r="B28" t="s">
        <v>45</v>
      </c>
      <c r="C28" t="s">
        <v>46</v>
      </c>
      <c r="D28" t="s">
        <v>113</v>
      </c>
      <c r="E28">
        <v>1.8220000000000001</v>
      </c>
      <c r="F28">
        <v>0.80300000000000005</v>
      </c>
      <c r="G28">
        <v>51.908000000000001</v>
      </c>
      <c r="H28">
        <v>0.02</v>
      </c>
      <c r="I28">
        <v>1.1000000000000001</v>
      </c>
      <c r="J28" t="s">
        <v>48</v>
      </c>
      <c r="K28" t="s">
        <v>3</v>
      </c>
      <c r="L28">
        <v>8.9999999999999993E-3</v>
      </c>
      <c r="M28">
        <f t="shared" ref="M28" si="194">AVERAGE(I28:I30)</f>
        <v>1.1299999999999999</v>
      </c>
      <c r="N28">
        <f t="shared" ref="N28" si="195">STDEV(I28:I30)</f>
        <v>2.9999999999999916E-2</v>
      </c>
      <c r="O28">
        <f t="shared" ref="O28" si="196">N28/(SQRT(3))</f>
        <v>1.7320508075688724E-2</v>
      </c>
      <c r="P28">
        <f t="shared" ref="P28" si="197">(O28/M28)*100</f>
        <v>1.5327883252821881</v>
      </c>
      <c r="Q28">
        <v>1.2969999999999999</v>
      </c>
      <c r="R28">
        <v>5949.7529999999997</v>
      </c>
      <c r="S28">
        <v>0.94</v>
      </c>
      <c r="T28">
        <v>51.6</v>
      </c>
      <c r="U28" t="s">
        <v>48</v>
      </c>
      <c r="V28" t="s">
        <v>4</v>
      </c>
      <c r="W28">
        <v>1</v>
      </c>
      <c r="X28">
        <f t="shared" ref="X28" si="198">AVERAGE(T28:T30)</f>
        <v>51.786666666666669</v>
      </c>
      <c r="Y28">
        <f t="shared" ref="Y28" si="199">STDEV(T28:T30)</f>
        <v>0.24193663082165429</v>
      </c>
      <c r="Z28">
        <f t="shared" ref="Z28" si="200">Y28/(SQRT(3))</f>
        <v>0.13968217893171322</v>
      </c>
      <c r="AA28">
        <f t="shared" ref="AA28" si="201">(Z28/X28)*100</f>
        <v>0.26972614366319492</v>
      </c>
      <c r="AB28">
        <v>6.7130000000000001</v>
      </c>
      <c r="AC28">
        <v>1944.6130000000001</v>
      </c>
      <c r="AD28">
        <v>0.1</v>
      </c>
      <c r="AE28">
        <v>5.49</v>
      </c>
      <c r="AF28" t="s">
        <v>48</v>
      </c>
      <c r="AG28" t="s">
        <v>5</v>
      </c>
      <c r="AH28">
        <v>0.32700000000000001</v>
      </c>
      <c r="AI28">
        <f t="shared" ref="AI28" si="202">AVERAGE(AE28:AE30)</f>
        <v>5.36</v>
      </c>
      <c r="AJ28">
        <f t="shared" ref="AJ28" si="203">STDEV(AE28:AE30)</f>
        <v>0.13527749258468705</v>
      </c>
      <c r="AK28">
        <f t="shared" ref="AK28" si="204">AJ28/(SQRT(3))</f>
        <v>7.8102496759066678E-2</v>
      </c>
      <c r="AL28">
        <f t="shared" ref="AL28" si="205">(AK28/AI28)*100</f>
        <v>1.4571361335646766</v>
      </c>
      <c r="AM28" t="s">
        <v>112</v>
      </c>
      <c r="AN28" t="s">
        <v>114</v>
      </c>
      <c r="AO28" t="s">
        <v>45</v>
      </c>
      <c r="AP28" t="s">
        <v>46</v>
      </c>
      <c r="AQ28" t="s">
        <v>115</v>
      </c>
      <c r="AR28">
        <v>1.8440000000000001</v>
      </c>
      <c r="AS28">
        <v>3.8130000000000002</v>
      </c>
      <c r="AT28">
        <v>2992.3420000000001</v>
      </c>
      <c r="AU28">
        <v>0.65600000000000003</v>
      </c>
      <c r="AV28">
        <v>35.590000000000003</v>
      </c>
      <c r="AW28" t="s">
        <v>48</v>
      </c>
      <c r="AX28" t="s">
        <v>6</v>
      </c>
      <c r="AY28" t="s">
        <v>51</v>
      </c>
      <c r="AZ28">
        <f t="shared" ref="AZ28" si="206">AVERAGE(AV28:AV30)</f>
        <v>35.29</v>
      </c>
      <c r="BA28">
        <f t="shared" ref="BA28" si="207">STDEV(AV28:AV30)</f>
        <v>0.26457513110646014</v>
      </c>
      <c r="BB28">
        <f t="shared" ref="BB28" si="208">BA28/(SQRT(3))</f>
        <v>0.1527525231651953</v>
      </c>
      <c r="BC28">
        <f t="shared" ref="BC28" si="209">(BB28/AZ28)*100</f>
        <v>0.43284931472143751</v>
      </c>
      <c r="BE28">
        <f t="shared" ref="BE28" si="210">X28/12</f>
        <v>4.315555555555556</v>
      </c>
      <c r="BF28">
        <f t="shared" ref="BF28" si="211">AI28/1</f>
        <v>5.36</v>
      </c>
      <c r="BG28">
        <f t="shared" ref="BG28" si="212">M28/14</f>
        <v>8.0714285714285711E-2</v>
      </c>
      <c r="BH28">
        <f t="shared" ref="BH28" si="213">AZ28/12</f>
        <v>2.9408333333333334</v>
      </c>
      <c r="BJ28">
        <f t="shared" ref="BJ28" si="214">((2*BH28)-BF28+(3*BG28))/BE28</f>
        <v>0.17698984846255694</v>
      </c>
      <c r="BK28">
        <f t="shared" ref="BK28" si="215">1-(BJ28/4)+((3*BG28)/(4*BE28))</f>
        <v>0.96977986611740474</v>
      </c>
      <c r="BL28">
        <f t="shared" ref="BL28" si="216">BE28-(BF28/2)-(BG28/2)+1</f>
        <v>2.5951984126984131</v>
      </c>
      <c r="BM28">
        <f t="shared" ref="BM28" si="217">BE28/BG28</f>
        <v>53.467059980334326</v>
      </c>
      <c r="BN28">
        <f t="shared" ref="BN28" si="218">BF28/BE28</f>
        <v>1.2420185375901132</v>
      </c>
      <c r="BO28">
        <f t="shared" ref="BO28" si="219">BH28/BE28</f>
        <v>0.68144953656024709</v>
      </c>
    </row>
    <row r="29" spans="1:67" x14ac:dyDescent="0.25">
      <c r="A29" t="s">
        <v>116</v>
      </c>
      <c r="B29" t="s">
        <v>45</v>
      </c>
      <c r="C29" t="s">
        <v>46</v>
      </c>
      <c r="D29" t="s">
        <v>113</v>
      </c>
      <c r="E29">
        <v>1.671</v>
      </c>
      <c r="F29">
        <v>0.80300000000000005</v>
      </c>
      <c r="G29">
        <v>48.825000000000003</v>
      </c>
      <c r="H29">
        <v>1.9E-2</v>
      </c>
      <c r="I29">
        <v>1.1299999999999999</v>
      </c>
      <c r="J29" t="s">
        <v>48</v>
      </c>
      <c r="K29" t="s">
        <v>3</v>
      </c>
      <c r="L29">
        <v>8.9999999999999993E-3</v>
      </c>
      <c r="Q29">
        <v>1.3</v>
      </c>
      <c r="R29">
        <v>5489.3320000000003</v>
      </c>
      <c r="S29">
        <v>0.86399999999999999</v>
      </c>
      <c r="T29">
        <v>51.7</v>
      </c>
      <c r="U29" t="s">
        <v>48</v>
      </c>
      <c r="V29" t="s">
        <v>4</v>
      </c>
      <c r="W29">
        <v>1</v>
      </c>
      <c r="AB29">
        <v>6.6470000000000002</v>
      </c>
      <c r="AC29">
        <v>1681.84</v>
      </c>
      <c r="AD29">
        <v>8.6999999999999994E-2</v>
      </c>
      <c r="AE29">
        <v>5.22</v>
      </c>
      <c r="AF29" t="s">
        <v>48</v>
      </c>
      <c r="AG29" t="s">
        <v>5</v>
      </c>
      <c r="AH29">
        <v>0.30599999999999999</v>
      </c>
      <c r="AM29" t="s">
        <v>116</v>
      </c>
      <c r="AN29" t="s">
        <v>117</v>
      </c>
      <c r="AO29" t="s">
        <v>45</v>
      </c>
      <c r="AP29" t="s">
        <v>46</v>
      </c>
      <c r="AQ29" t="s">
        <v>115</v>
      </c>
      <c r="AR29">
        <v>2.431</v>
      </c>
      <c r="AS29">
        <v>3.74</v>
      </c>
      <c r="AT29">
        <v>3890.3939999999998</v>
      </c>
      <c r="AU29">
        <v>0.85299999999999998</v>
      </c>
      <c r="AV29">
        <v>35.090000000000003</v>
      </c>
      <c r="AW29" t="s">
        <v>48</v>
      </c>
      <c r="AX29" t="s">
        <v>6</v>
      </c>
      <c r="AY29" t="s">
        <v>51</v>
      </c>
    </row>
    <row r="30" spans="1:67" x14ac:dyDescent="0.25">
      <c r="A30" t="s">
        <v>118</v>
      </c>
      <c r="B30" t="s">
        <v>45</v>
      </c>
      <c r="C30" t="s">
        <v>46</v>
      </c>
      <c r="D30" t="s">
        <v>113</v>
      </c>
      <c r="E30">
        <v>1.85</v>
      </c>
      <c r="F30">
        <v>0.8</v>
      </c>
      <c r="G30">
        <v>55.591999999999999</v>
      </c>
      <c r="H30">
        <v>2.1999999999999999E-2</v>
      </c>
      <c r="I30">
        <v>1.1599999999999999</v>
      </c>
      <c r="J30" t="s">
        <v>48</v>
      </c>
      <c r="K30" t="s">
        <v>3</v>
      </c>
      <c r="L30">
        <v>8.9999999999999993E-3</v>
      </c>
      <c r="Q30">
        <v>1.3</v>
      </c>
      <c r="R30">
        <v>6086.7389999999996</v>
      </c>
      <c r="S30">
        <v>0.96299999999999997</v>
      </c>
      <c r="T30">
        <v>52.06</v>
      </c>
      <c r="U30" t="s">
        <v>48</v>
      </c>
      <c r="V30" t="s">
        <v>4</v>
      </c>
      <c r="W30">
        <v>1</v>
      </c>
      <c r="AB30">
        <v>6.6870000000000003</v>
      </c>
      <c r="AC30">
        <v>1931.55</v>
      </c>
      <c r="AD30">
        <v>9.9000000000000005E-2</v>
      </c>
      <c r="AE30">
        <v>5.37</v>
      </c>
      <c r="AF30" t="s">
        <v>48</v>
      </c>
      <c r="AG30" t="s">
        <v>5</v>
      </c>
      <c r="AH30">
        <v>0.317</v>
      </c>
      <c r="AM30" t="s">
        <v>118</v>
      </c>
      <c r="AN30" t="s">
        <v>119</v>
      </c>
      <c r="AO30" t="s">
        <v>45</v>
      </c>
      <c r="AP30" t="s">
        <v>46</v>
      </c>
      <c r="AQ30" t="s">
        <v>115</v>
      </c>
      <c r="AR30">
        <v>2.3159999999999998</v>
      </c>
      <c r="AS30">
        <v>3.7469999999999999</v>
      </c>
      <c r="AT30">
        <v>3717.0079999999998</v>
      </c>
      <c r="AU30">
        <v>0.81499999999999995</v>
      </c>
      <c r="AV30">
        <v>35.19</v>
      </c>
      <c r="AW30" t="s">
        <v>48</v>
      </c>
      <c r="AX30" t="s">
        <v>6</v>
      </c>
      <c r="AY30" t="s">
        <v>51</v>
      </c>
    </row>
    <row r="31" spans="1:67" x14ac:dyDescent="0.25">
      <c r="A31" t="s">
        <v>120</v>
      </c>
      <c r="B31" t="s">
        <v>45</v>
      </c>
      <c r="C31" t="s">
        <v>46</v>
      </c>
      <c r="D31" t="s">
        <v>121</v>
      </c>
      <c r="E31">
        <v>1.9239999999999999</v>
      </c>
      <c r="F31">
        <v>0.81</v>
      </c>
      <c r="G31">
        <v>53.929000000000002</v>
      </c>
      <c r="H31">
        <v>2.1000000000000001E-2</v>
      </c>
      <c r="I31">
        <v>1.0900000000000001</v>
      </c>
      <c r="J31" t="s">
        <v>48</v>
      </c>
      <c r="K31" t="s">
        <v>3</v>
      </c>
      <c r="L31">
        <v>8.9999999999999993E-3</v>
      </c>
      <c r="M31">
        <f t="shared" ref="M31" si="220">AVERAGE(I31:I33)</f>
        <v>1.0900000000000001</v>
      </c>
      <c r="N31">
        <f t="shared" ref="N31" si="221">STDEV(I31:I33)</f>
        <v>0</v>
      </c>
      <c r="O31">
        <f t="shared" ref="O31" si="222">N31/SQRT(3)</f>
        <v>0</v>
      </c>
      <c r="P31">
        <f t="shared" ref="P31" si="223">(O31/M31)*100</f>
        <v>0</v>
      </c>
      <c r="Q31">
        <v>1.3029999999999999</v>
      </c>
      <c r="R31">
        <v>6186.7910000000002</v>
      </c>
      <c r="S31">
        <v>0.98899999999999999</v>
      </c>
      <c r="T31">
        <v>51.38</v>
      </c>
      <c r="U31" t="s">
        <v>48</v>
      </c>
      <c r="V31" t="s">
        <v>4</v>
      </c>
      <c r="W31">
        <v>1</v>
      </c>
      <c r="X31">
        <f t="shared" ref="X31" si="224">AVERAGE(T31:T33)</f>
        <v>51.830000000000005</v>
      </c>
      <c r="Y31">
        <f t="shared" ref="Y31" si="225">STDEV(T31:T33)</f>
        <v>0.47696960070847066</v>
      </c>
      <c r="Z31">
        <f t="shared" ref="Z31" si="226">Y31/SQRT(3)</f>
        <v>0.27537852736430385</v>
      </c>
      <c r="AA31">
        <f t="shared" ref="AA31" si="227">(Z31/X31)*100</f>
        <v>0.53131106958190966</v>
      </c>
      <c r="AB31">
        <v>6.78</v>
      </c>
      <c r="AC31">
        <v>2034.239</v>
      </c>
      <c r="AD31">
        <v>0.106</v>
      </c>
      <c r="AE31">
        <v>5.52</v>
      </c>
      <c r="AF31" t="s">
        <v>48</v>
      </c>
      <c r="AG31" t="s">
        <v>5</v>
      </c>
      <c r="AH31">
        <v>0.32900000000000001</v>
      </c>
      <c r="AI31">
        <f t="shared" ref="AI31" si="228">AVERAGE(AE31:AE33)</f>
        <v>5.4666666666666659</v>
      </c>
      <c r="AJ31">
        <f t="shared" ref="AJ31" si="229">STDEV(AE31:AE33)</f>
        <v>0.14742229591663991</v>
      </c>
      <c r="AK31">
        <f t="shared" ref="AK31" si="230">AJ31/SQRT(3)</f>
        <v>8.5114302232024722E-2</v>
      </c>
      <c r="AL31">
        <f t="shared" ref="AL31" si="231">(AK31/AI31)*100</f>
        <v>1.556968943268745</v>
      </c>
      <c r="AM31" t="s">
        <v>120</v>
      </c>
      <c r="AN31" t="s">
        <v>122</v>
      </c>
      <c r="AO31" t="s">
        <v>45</v>
      </c>
      <c r="AP31" t="s">
        <v>46</v>
      </c>
      <c r="AQ31" t="s">
        <v>123</v>
      </c>
      <c r="AR31">
        <v>2.097</v>
      </c>
      <c r="AS31">
        <v>3.79</v>
      </c>
      <c r="AT31">
        <v>3458.0390000000002</v>
      </c>
      <c r="AU31">
        <v>0.82799999999999996</v>
      </c>
      <c r="AV31">
        <v>39.49</v>
      </c>
      <c r="AW31" t="s">
        <v>48</v>
      </c>
      <c r="AX31" t="s">
        <v>6</v>
      </c>
      <c r="AY31" t="s">
        <v>51</v>
      </c>
      <c r="AZ31">
        <f t="shared" ref="AZ31" si="232">AVERAGE(AV31:AV33)</f>
        <v>38.633333333333333</v>
      </c>
      <c r="BA31">
        <f t="shared" ref="BA31" si="233">STDEV(AV31:AV33)</f>
        <v>0.76461319196920274</v>
      </c>
      <c r="BB31">
        <f t="shared" ref="BB31" si="234">BA31/(SQRT(3))</f>
        <v>0.44144963220935823</v>
      </c>
      <c r="BC31">
        <f t="shared" ref="BC31" si="235">(BB31/AZ31)*100</f>
        <v>1.1426651394547669</v>
      </c>
      <c r="BE31">
        <f t="shared" ref="BE31" si="236">X31/12</f>
        <v>4.3191666666666668</v>
      </c>
      <c r="BF31">
        <f t="shared" ref="BF31" si="237">AI31/1</f>
        <v>5.4666666666666659</v>
      </c>
      <c r="BG31">
        <f t="shared" ref="BG31" si="238">M31/14</f>
        <v>7.7857142857142861E-2</v>
      </c>
      <c r="BH31">
        <f t="shared" ref="BH31" si="239">AZ31/12</f>
        <v>3.2194444444444446</v>
      </c>
      <c r="BJ31">
        <f t="shared" ref="BJ31" si="240">((2*BH31)-BF31+(3*BG31))/BE31</f>
        <v>0.27917275341547021</v>
      </c>
      <c r="BK31">
        <f t="shared" ref="BK31" si="241">1-(BJ31/4)+((3*BG31)/(4*BE31))</f>
        <v>0.94372628464853037</v>
      </c>
      <c r="BL31">
        <f t="shared" ref="BL31" si="242">BE31-(BF31/2)-(BG31/2)+1</f>
        <v>2.5469047619047624</v>
      </c>
      <c r="BM31">
        <f t="shared" ref="BM31" si="243">BE31/BG31</f>
        <v>55.475535168195719</v>
      </c>
      <c r="BN31">
        <f t="shared" ref="BN31" si="244">BF31/BE31</f>
        <v>1.2656762492764806</v>
      </c>
      <c r="BO31">
        <f t="shared" ref="BO31" si="245">BH31/BE31</f>
        <v>0.74538555534117945</v>
      </c>
    </row>
    <row r="32" spans="1:67" x14ac:dyDescent="0.25">
      <c r="A32" t="s">
        <v>124</v>
      </c>
      <c r="B32" t="s">
        <v>45</v>
      </c>
      <c r="C32" t="s">
        <v>46</v>
      </c>
      <c r="D32" t="s">
        <v>121</v>
      </c>
      <c r="E32">
        <v>1.8009999999999999</v>
      </c>
      <c r="F32">
        <v>0.80300000000000005</v>
      </c>
      <c r="G32">
        <v>50.618000000000002</v>
      </c>
      <c r="H32">
        <v>0.02</v>
      </c>
      <c r="I32">
        <v>1.0900000000000001</v>
      </c>
      <c r="J32" t="s">
        <v>48</v>
      </c>
      <c r="K32" t="s">
        <v>3</v>
      </c>
      <c r="L32">
        <v>8.9999999999999993E-3</v>
      </c>
      <c r="Q32">
        <v>1.3029999999999999</v>
      </c>
      <c r="R32">
        <v>5854.451</v>
      </c>
      <c r="S32">
        <v>0.93300000000000005</v>
      </c>
      <c r="T32">
        <v>51.78</v>
      </c>
      <c r="U32" t="s">
        <v>48</v>
      </c>
      <c r="V32" t="s">
        <v>4</v>
      </c>
      <c r="W32">
        <v>1</v>
      </c>
      <c r="AB32">
        <v>6.71</v>
      </c>
      <c r="AC32">
        <v>1923.4929999999999</v>
      </c>
      <c r="AD32">
        <v>0.1</v>
      </c>
      <c r="AE32">
        <v>5.58</v>
      </c>
      <c r="AF32" t="s">
        <v>48</v>
      </c>
      <c r="AG32" t="s">
        <v>5</v>
      </c>
      <c r="AH32">
        <v>0.32900000000000001</v>
      </c>
      <c r="AM32" t="s">
        <v>124</v>
      </c>
      <c r="AN32" t="s">
        <v>125</v>
      </c>
      <c r="AO32" t="s">
        <v>45</v>
      </c>
      <c r="AP32" t="s">
        <v>46</v>
      </c>
      <c r="AQ32" t="s">
        <v>123</v>
      </c>
      <c r="AR32">
        <v>1.8879999999999999</v>
      </c>
      <c r="AS32">
        <v>3.82</v>
      </c>
      <c r="AT32">
        <v>3076.04</v>
      </c>
      <c r="AU32">
        <v>0.72499999999999998</v>
      </c>
      <c r="AV32">
        <v>38.39</v>
      </c>
      <c r="AW32" t="s">
        <v>48</v>
      </c>
      <c r="AX32" t="s">
        <v>6</v>
      </c>
      <c r="AY32" t="s">
        <v>51</v>
      </c>
    </row>
    <row r="33" spans="1:67" x14ac:dyDescent="0.25">
      <c r="A33" t="s">
        <v>126</v>
      </c>
      <c r="B33" t="s">
        <v>45</v>
      </c>
      <c r="C33" t="s">
        <v>46</v>
      </c>
      <c r="D33" t="s">
        <v>121</v>
      </c>
      <c r="E33">
        <v>1.502</v>
      </c>
      <c r="F33">
        <v>0.80700000000000005</v>
      </c>
      <c r="G33">
        <v>42.328000000000003</v>
      </c>
      <c r="H33">
        <v>1.6E-2</v>
      </c>
      <c r="I33">
        <v>1.0900000000000001</v>
      </c>
      <c r="J33" t="s">
        <v>48</v>
      </c>
      <c r="K33" t="s">
        <v>3</v>
      </c>
      <c r="L33">
        <v>8.9999999999999993E-3</v>
      </c>
      <c r="Q33">
        <v>1.33</v>
      </c>
      <c r="R33">
        <v>4974.1109999999999</v>
      </c>
      <c r="S33">
        <v>0.78600000000000003</v>
      </c>
      <c r="T33">
        <v>52.33</v>
      </c>
      <c r="U33" t="s">
        <v>48</v>
      </c>
      <c r="V33" t="s">
        <v>4</v>
      </c>
      <c r="W33">
        <v>1</v>
      </c>
      <c r="AB33">
        <v>6.61</v>
      </c>
      <c r="AC33">
        <v>1516.374</v>
      </c>
      <c r="AD33">
        <v>0.08</v>
      </c>
      <c r="AE33">
        <v>5.3</v>
      </c>
      <c r="AF33" t="s">
        <v>48</v>
      </c>
      <c r="AG33" t="s">
        <v>5</v>
      </c>
      <c r="AH33">
        <v>0.30499999999999999</v>
      </c>
      <c r="AM33" t="s">
        <v>126</v>
      </c>
      <c r="AN33" t="s">
        <v>127</v>
      </c>
      <c r="AO33" t="s">
        <v>45</v>
      </c>
      <c r="AP33" t="s">
        <v>46</v>
      </c>
      <c r="AQ33" t="s">
        <v>123</v>
      </c>
      <c r="AR33">
        <v>1.6679999999999999</v>
      </c>
      <c r="AS33">
        <v>3.84</v>
      </c>
      <c r="AT33">
        <v>2729.6640000000002</v>
      </c>
      <c r="AU33">
        <v>0.63400000000000001</v>
      </c>
      <c r="AV33">
        <v>38.020000000000003</v>
      </c>
      <c r="AW33" t="s">
        <v>48</v>
      </c>
      <c r="AX33" t="s">
        <v>6</v>
      </c>
      <c r="AY33" t="s">
        <v>51</v>
      </c>
    </row>
    <row r="34" spans="1:67" x14ac:dyDescent="0.25">
      <c r="A34" t="s">
        <v>128</v>
      </c>
      <c r="B34" t="s">
        <v>45</v>
      </c>
      <c r="C34" t="s">
        <v>46</v>
      </c>
      <c r="D34" t="s">
        <v>129</v>
      </c>
      <c r="E34">
        <v>1.9239999999999999</v>
      </c>
      <c r="F34">
        <v>0.81299999999999994</v>
      </c>
      <c r="G34">
        <v>66.224000000000004</v>
      </c>
      <c r="H34">
        <v>2.5999999999999999E-2</v>
      </c>
      <c r="I34">
        <v>1.33</v>
      </c>
      <c r="J34" t="s">
        <v>48</v>
      </c>
      <c r="K34" t="s">
        <v>3</v>
      </c>
      <c r="L34">
        <v>1.0999999999999999E-2</v>
      </c>
      <c r="M34">
        <f t="shared" ref="M34" si="246">AVERAGE(I34:I36)</f>
        <v>1.3666666666666665</v>
      </c>
      <c r="N34">
        <f t="shared" ref="N34" si="247">STDEV(I34:I36)</f>
        <v>3.2145502536643084E-2</v>
      </c>
      <c r="O34">
        <f t="shared" ref="O34" si="248">N34/SQRT(3)</f>
        <v>1.8559214542766683E-2</v>
      </c>
      <c r="P34">
        <f t="shared" ref="P34" si="249">(O34/M34)*100</f>
        <v>1.3579913080073185</v>
      </c>
      <c r="Q34">
        <v>1.323</v>
      </c>
      <c r="R34">
        <v>6245.5389999999998</v>
      </c>
      <c r="S34">
        <v>0.999</v>
      </c>
      <c r="T34">
        <v>51.9</v>
      </c>
      <c r="U34" t="s">
        <v>48</v>
      </c>
      <c r="V34" t="s">
        <v>4</v>
      </c>
      <c r="W34">
        <v>1</v>
      </c>
      <c r="X34">
        <f t="shared" ref="X34" si="250">AVERAGE(T34:T36)</f>
        <v>51.693333333333335</v>
      </c>
      <c r="Y34">
        <f t="shared" ref="Y34" si="251">STDEV(T34:T36)</f>
        <v>0.21548395145191976</v>
      </c>
      <c r="Z34">
        <f t="shared" ref="Z34" si="252">Y34/SQRT(3)</f>
        <v>0.12440971737681013</v>
      </c>
      <c r="AA34">
        <f t="shared" ref="AA34" si="253">(Z34/X34)*100</f>
        <v>0.24066878522725713</v>
      </c>
      <c r="AB34">
        <v>6.8029999999999999</v>
      </c>
      <c r="AC34">
        <v>2038.2860000000001</v>
      </c>
      <c r="AD34">
        <v>0.106</v>
      </c>
      <c r="AE34">
        <v>5.53</v>
      </c>
      <c r="AF34" t="s">
        <v>48</v>
      </c>
      <c r="AG34" t="s">
        <v>5</v>
      </c>
      <c r="AH34">
        <v>0.32600000000000001</v>
      </c>
      <c r="AI34">
        <f t="shared" ref="AI34" si="254">AVERAGE(AE34:AE36)</f>
        <v>5.4666666666666659</v>
      </c>
      <c r="AJ34">
        <f t="shared" ref="AJ34" si="255">STDEV(AE34:AE36)</f>
        <v>7.0945988845976193E-2</v>
      </c>
      <c r="AK34">
        <f t="shared" ref="AK34" si="256">AJ34/SQRT(3)</f>
        <v>4.0960685758148548E-2</v>
      </c>
      <c r="AL34">
        <f t="shared" ref="AL34" si="257">(AK34/AI34)*100</f>
        <v>0.74928083703930282</v>
      </c>
      <c r="AM34" t="s">
        <v>128</v>
      </c>
      <c r="AN34" t="s">
        <v>130</v>
      </c>
      <c r="AO34" t="s">
        <v>45</v>
      </c>
      <c r="AP34" t="s">
        <v>46</v>
      </c>
      <c r="AQ34" t="s">
        <v>131</v>
      </c>
      <c r="AR34">
        <v>2.4910000000000001</v>
      </c>
      <c r="AS34">
        <v>3.7370000000000001</v>
      </c>
      <c r="AT34">
        <v>3961.9110000000001</v>
      </c>
      <c r="AU34">
        <v>0.86899999999999999</v>
      </c>
      <c r="AV34">
        <v>34.880000000000003</v>
      </c>
      <c r="AW34" t="s">
        <v>48</v>
      </c>
      <c r="AX34" t="s">
        <v>6</v>
      </c>
      <c r="AY34" t="s">
        <v>51</v>
      </c>
      <c r="AZ34">
        <f t="shared" ref="AZ34" si="258">AVERAGE(AV34:AV36)</f>
        <v>35.090000000000003</v>
      </c>
      <c r="BA34">
        <f t="shared" ref="BA34" si="259">STDEV(AV34:AV36)</f>
        <v>0.22068076490713803</v>
      </c>
      <c r="BB34">
        <f t="shared" ref="BB34" si="260">BA34/(SQRT(3))</f>
        <v>0.12741009902410866</v>
      </c>
      <c r="BC34">
        <f t="shared" ref="BC34" si="261">(BB34/AZ34)*100</f>
        <v>0.36309518103194255</v>
      </c>
      <c r="BE34">
        <f t="shared" ref="BE34" si="262">X34/12</f>
        <v>4.3077777777777779</v>
      </c>
      <c r="BF34">
        <f t="shared" ref="BF34" si="263">AI34/1</f>
        <v>5.4666666666666659</v>
      </c>
      <c r="BG34">
        <f t="shared" ref="BG34" si="264">M34/14</f>
        <v>9.7619047619047605E-2</v>
      </c>
      <c r="BH34">
        <f t="shared" ref="BH34" si="265">AZ34/12</f>
        <v>2.9241666666666668</v>
      </c>
      <c r="BJ34">
        <f t="shared" ref="BJ34" si="266">((2*BH34)-BF34+(3*BG34))/BE34</f>
        <v>0.15658277755259981</v>
      </c>
      <c r="BK34">
        <f t="shared" ref="BK34" si="267">1-(BJ34/4)+((3*BG34)/(4*BE34))</f>
        <v>0.9778501418622646</v>
      </c>
      <c r="BL34">
        <f t="shared" ref="BL34" si="268">BE34-(BF34/2)-(BG34/2)+1</f>
        <v>2.5256349206349213</v>
      </c>
      <c r="BM34">
        <f t="shared" ref="BM34" si="269">BE34/BG34</f>
        <v>44.128455284552857</v>
      </c>
      <c r="BN34">
        <f t="shared" ref="BN34" si="270">BF34/BE34</f>
        <v>1.2690224400309515</v>
      </c>
      <c r="BO34">
        <f t="shared" ref="BO34" si="271">BH34/BE34</f>
        <v>0.67881093629094658</v>
      </c>
    </row>
    <row r="35" spans="1:67" x14ac:dyDescent="0.25">
      <c r="A35" t="s">
        <v>132</v>
      </c>
      <c r="B35" t="s">
        <v>45</v>
      </c>
      <c r="C35" t="s">
        <v>46</v>
      </c>
      <c r="D35" t="s">
        <v>129</v>
      </c>
      <c r="E35">
        <v>1.532</v>
      </c>
      <c r="F35">
        <v>0.80700000000000005</v>
      </c>
      <c r="G35">
        <v>55.067</v>
      </c>
      <c r="H35">
        <v>2.1000000000000001E-2</v>
      </c>
      <c r="I35">
        <v>1.39</v>
      </c>
      <c r="J35" t="s">
        <v>48</v>
      </c>
      <c r="K35" t="s">
        <v>3</v>
      </c>
      <c r="L35">
        <v>1.0999999999999999E-2</v>
      </c>
      <c r="Q35">
        <v>1.333</v>
      </c>
      <c r="R35">
        <v>4989.6559999999999</v>
      </c>
      <c r="S35">
        <v>0.78900000000000003</v>
      </c>
      <c r="T35">
        <v>51.47</v>
      </c>
      <c r="U35" t="s">
        <v>48</v>
      </c>
      <c r="V35" t="s">
        <v>4</v>
      </c>
      <c r="W35">
        <v>1</v>
      </c>
      <c r="AB35">
        <v>6.633</v>
      </c>
      <c r="AC35">
        <v>1574.6959999999999</v>
      </c>
      <c r="AD35">
        <v>8.3000000000000004E-2</v>
      </c>
      <c r="AE35">
        <v>5.39</v>
      </c>
      <c r="AF35" t="s">
        <v>48</v>
      </c>
      <c r="AG35" t="s">
        <v>5</v>
      </c>
      <c r="AH35">
        <v>0.316</v>
      </c>
      <c r="AM35" t="s">
        <v>132</v>
      </c>
      <c r="AN35" t="s">
        <v>133</v>
      </c>
      <c r="AO35" t="s">
        <v>45</v>
      </c>
      <c r="AP35" t="s">
        <v>46</v>
      </c>
      <c r="AQ35" t="s">
        <v>131</v>
      </c>
      <c r="AR35">
        <v>1.6659999999999999</v>
      </c>
      <c r="AS35">
        <v>3.8170000000000002</v>
      </c>
      <c r="AT35">
        <v>2664.1729999999998</v>
      </c>
      <c r="AU35">
        <v>0.58399999999999996</v>
      </c>
      <c r="AV35">
        <v>35.07</v>
      </c>
      <c r="AW35" t="s">
        <v>48</v>
      </c>
      <c r="AX35" t="s">
        <v>6</v>
      </c>
      <c r="AY35" t="s">
        <v>51</v>
      </c>
    </row>
    <row r="36" spans="1:67" x14ac:dyDescent="0.25">
      <c r="A36" t="s">
        <v>134</v>
      </c>
      <c r="B36" t="s">
        <v>45</v>
      </c>
      <c r="C36" t="s">
        <v>46</v>
      </c>
      <c r="D36" t="s">
        <v>129</v>
      </c>
      <c r="E36">
        <v>1.6910000000000001</v>
      </c>
      <c r="F36">
        <v>0.81</v>
      </c>
      <c r="G36">
        <v>60.396000000000001</v>
      </c>
      <c r="H36">
        <v>2.3E-2</v>
      </c>
      <c r="I36">
        <v>1.38</v>
      </c>
      <c r="J36" t="s">
        <v>48</v>
      </c>
      <c r="K36" t="s">
        <v>3</v>
      </c>
      <c r="L36">
        <v>1.0999999999999999E-2</v>
      </c>
      <c r="Q36">
        <v>1.33</v>
      </c>
      <c r="R36">
        <v>5507.2780000000002</v>
      </c>
      <c r="S36">
        <v>0.874</v>
      </c>
      <c r="T36">
        <v>51.71</v>
      </c>
      <c r="U36" t="s">
        <v>48</v>
      </c>
      <c r="V36" t="s">
        <v>4</v>
      </c>
      <c r="W36">
        <v>1</v>
      </c>
      <c r="AB36">
        <v>6.7</v>
      </c>
      <c r="AC36">
        <v>1771.8109999999999</v>
      </c>
      <c r="AD36">
        <v>9.2999999999999999E-2</v>
      </c>
      <c r="AE36">
        <v>5.48</v>
      </c>
      <c r="AF36" t="s">
        <v>48</v>
      </c>
      <c r="AG36" t="s">
        <v>5</v>
      </c>
      <c r="AH36">
        <v>0.32200000000000001</v>
      </c>
      <c r="AM36" t="s">
        <v>134</v>
      </c>
      <c r="AN36" t="s">
        <v>135</v>
      </c>
      <c r="AO36" t="s">
        <v>45</v>
      </c>
      <c r="AP36" t="s">
        <v>46</v>
      </c>
      <c r="AQ36" t="s">
        <v>131</v>
      </c>
      <c r="AR36">
        <v>2.1549999999999998</v>
      </c>
      <c r="AS36">
        <v>3.79</v>
      </c>
      <c r="AT36">
        <v>3470.53</v>
      </c>
      <c r="AU36">
        <v>0.76100000000000001</v>
      </c>
      <c r="AV36">
        <v>35.32</v>
      </c>
      <c r="AW36" t="s">
        <v>48</v>
      </c>
      <c r="AX36" t="s">
        <v>6</v>
      </c>
      <c r="AY36" t="s">
        <v>51</v>
      </c>
    </row>
    <row r="37" spans="1:67" x14ac:dyDescent="0.25">
      <c r="A37" t="s">
        <v>136</v>
      </c>
      <c r="B37" t="s">
        <v>45</v>
      </c>
      <c r="C37" t="s">
        <v>46</v>
      </c>
      <c r="D37" t="s">
        <v>137</v>
      </c>
      <c r="E37">
        <v>1.831</v>
      </c>
      <c r="F37">
        <v>0.81299999999999994</v>
      </c>
      <c r="G37">
        <v>47.414999999999999</v>
      </c>
      <c r="H37">
        <v>1.7999999999999999E-2</v>
      </c>
      <c r="I37">
        <v>1</v>
      </c>
      <c r="J37" t="s">
        <v>48</v>
      </c>
      <c r="K37" t="s">
        <v>3</v>
      </c>
      <c r="L37">
        <v>8.0000000000000002E-3</v>
      </c>
      <c r="M37">
        <f t="shared" ref="M37" si="272">AVERAGE(I37:I39)</f>
        <v>1.02</v>
      </c>
      <c r="N37">
        <f t="shared" ref="N37" si="273">STDEV(I37:I39)</f>
        <v>2.0000000000000018E-2</v>
      </c>
      <c r="O37">
        <f t="shared" ref="O37" si="274">N37/SQRT(3)</f>
        <v>1.1547005383792526E-2</v>
      </c>
      <c r="P37">
        <f t="shared" ref="P37" si="275">(O37/M37)*100</f>
        <v>1.1320593513522084</v>
      </c>
      <c r="Q37">
        <v>1.33</v>
      </c>
      <c r="R37">
        <v>5634.9009999999998</v>
      </c>
      <c r="S37">
        <v>0.89600000000000002</v>
      </c>
      <c r="T37">
        <v>48.92</v>
      </c>
      <c r="U37" t="s">
        <v>48</v>
      </c>
      <c r="V37" t="s">
        <v>4</v>
      </c>
      <c r="W37">
        <v>1</v>
      </c>
      <c r="X37">
        <f t="shared" ref="X37" si="276">AVERAGE(T37:T39)</f>
        <v>49.126666666666665</v>
      </c>
      <c r="Y37">
        <f t="shared" ref="Y37" si="277">STDEV(T37:T39)</f>
        <v>0.18876793513023579</v>
      </c>
      <c r="Z37">
        <f t="shared" ref="Z37" si="278">Y37/SQRT(3)</f>
        <v>0.10898521816181146</v>
      </c>
      <c r="AA37">
        <f t="shared" ref="AA37" si="279">(Z37/X37)*100</f>
        <v>0.22184533483880745</v>
      </c>
      <c r="AB37">
        <v>6.6230000000000002</v>
      </c>
      <c r="AC37">
        <v>1769.452</v>
      </c>
      <c r="AD37">
        <v>9.1999999999999998E-2</v>
      </c>
      <c r="AE37">
        <v>5.05</v>
      </c>
      <c r="AF37" t="s">
        <v>48</v>
      </c>
      <c r="AG37" t="s">
        <v>5</v>
      </c>
      <c r="AH37">
        <v>0.314</v>
      </c>
      <c r="AI37">
        <f t="shared" ref="AI37" si="280">AVERAGE(AE37:AE39)</f>
        <v>4.9666666666666659</v>
      </c>
      <c r="AJ37">
        <f t="shared" ref="AJ37" si="281">STDEV(AE37:AE39)</f>
        <v>7.6376261582597069E-2</v>
      </c>
      <c r="AK37">
        <f t="shared" ref="AK37" si="282">AJ37/SQRT(3)</f>
        <v>4.4095855184409692E-2</v>
      </c>
      <c r="AL37">
        <f t="shared" ref="AL37" si="283">(AK37/AI37)*100</f>
        <v>0.88783601042435634</v>
      </c>
      <c r="AM37" t="s">
        <v>136</v>
      </c>
      <c r="AN37" t="s">
        <v>138</v>
      </c>
      <c r="AO37" t="s">
        <v>45</v>
      </c>
      <c r="AP37" t="s">
        <v>46</v>
      </c>
      <c r="AQ37" t="s">
        <v>139</v>
      </c>
      <c r="AR37">
        <v>1.8160000000000001</v>
      </c>
      <c r="AS37">
        <v>3.823</v>
      </c>
      <c r="AT37">
        <v>2621.8850000000002</v>
      </c>
      <c r="AU37">
        <v>0.57899999999999996</v>
      </c>
      <c r="AV37">
        <v>31.88</v>
      </c>
      <c r="AW37" t="s">
        <v>48</v>
      </c>
      <c r="AX37" t="s">
        <v>6</v>
      </c>
      <c r="AY37" t="s">
        <v>51</v>
      </c>
      <c r="AZ37">
        <f t="shared" ref="AZ37" si="284">AVERAGE(AV37:AV39)</f>
        <v>31.783333333333331</v>
      </c>
      <c r="BA37">
        <f t="shared" ref="BA37" si="285">STDEV(AV37:AV39)</f>
        <v>0.21221058723196023</v>
      </c>
      <c r="BB37">
        <f t="shared" ref="BB37" si="286">BA37/SQRT(3)</f>
        <v>0.12251983966326081</v>
      </c>
      <c r="BC37">
        <f t="shared" ref="BC37" si="287">(BB37/AZ37)*100</f>
        <v>0.38548455059232561</v>
      </c>
      <c r="BE37">
        <f t="shared" ref="BE37" si="288">X37/12</f>
        <v>4.0938888888888885</v>
      </c>
      <c r="BF37">
        <f t="shared" ref="BF37" si="289">AI37/1</f>
        <v>4.9666666666666659</v>
      </c>
      <c r="BG37">
        <f t="shared" ref="BG37" si="290">M37/14</f>
        <v>7.2857142857142856E-2</v>
      </c>
      <c r="BH37">
        <f t="shared" ref="BH37" si="291">AZ37/12</f>
        <v>2.6486111111111108</v>
      </c>
      <c r="BJ37">
        <f t="shared" ref="BJ37" si="292">((2*BH37)-BF37+(3*BG37))/BE37</f>
        <v>0.13413333850299525</v>
      </c>
      <c r="BK37">
        <f t="shared" ref="BK37" si="293">1-(BJ37/4)+((3*BG37)/(4*BE37))</f>
        <v>0.9798140860360971</v>
      </c>
      <c r="BL37">
        <f t="shared" ref="BL37" si="294">BE37-(BF37/2)-(BG37/2)+1</f>
        <v>2.574126984126984</v>
      </c>
      <c r="BM37">
        <f t="shared" ref="BM37" si="295">BE37/BG37</f>
        <v>56.190631808278859</v>
      </c>
      <c r="BN37">
        <f t="shared" ref="BN37" si="296">BF37/BE37</f>
        <v>1.2131903921834712</v>
      </c>
      <c r="BO37">
        <f t="shared" ref="BO37" si="297">BH37/BE37</f>
        <v>0.64696702401954131</v>
      </c>
    </row>
    <row r="38" spans="1:67" x14ac:dyDescent="0.25">
      <c r="A38" t="s">
        <v>140</v>
      </c>
      <c r="B38" t="s">
        <v>45</v>
      </c>
      <c r="C38" t="s">
        <v>46</v>
      </c>
      <c r="D38" t="s">
        <v>137</v>
      </c>
      <c r="E38">
        <v>1.593</v>
      </c>
      <c r="F38">
        <v>0.81699999999999995</v>
      </c>
      <c r="G38">
        <v>41.837000000000003</v>
      </c>
      <c r="H38">
        <v>1.6E-2</v>
      </c>
      <c r="I38">
        <v>1.02</v>
      </c>
      <c r="J38" t="s">
        <v>48</v>
      </c>
      <c r="K38" t="s">
        <v>3</v>
      </c>
      <c r="L38">
        <v>8.0000000000000002E-3</v>
      </c>
      <c r="Q38">
        <v>1.35</v>
      </c>
      <c r="R38">
        <v>4957.2529999999997</v>
      </c>
      <c r="S38">
        <v>0.78300000000000003</v>
      </c>
      <c r="T38">
        <v>49.17</v>
      </c>
      <c r="U38" t="s">
        <v>48</v>
      </c>
      <c r="V38" t="s">
        <v>4</v>
      </c>
      <c r="W38">
        <v>1</v>
      </c>
      <c r="AB38">
        <v>6.6</v>
      </c>
      <c r="AC38">
        <v>1487.5450000000001</v>
      </c>
      <c r="AD38">
        <v>7.8E-2</v>
      </c>
      <c r="AE38">
        <v>4.9000000000000004</v>
      </c>
      <c r="AF38" t="s">
        <v>48</v>
      </c>
      <c r="AG38" t="s">
        <v>5</v>
      </c>
      <c r="AH38">
        <v>0.3</v>
      </c>
      <c r="AM38" t="s">
        <v>140</v>
      </c>
      <c r="AN38" t="s">
        <v>141</v>
      </c>
      <c r="AO38" t="s">
        <v>45</v>
      </c>
      <c r="AP38" t="s">
        <v>46</v>
      </c>
      <c r="AQ38" t="s">
        <v>139</v>
      </c>
      <c r="AR38">
        <v>1.8240000000000001</v>
      </c>
      <c r="AS38">
        <v>3.827</v>
      </c>
      <c r="AT38">
        <v>2637.7930000000001</v>
      </c>
      <c r="AU38">
        <v>0.58199999999999996</v>
      </c>
      <c r="AV38">
        <v>31.93</v>
      </c>
      <c r="AW38" t="s">
        <v>48</v>
      </c>
      <c r="AX38" t="s">
        <v>6</v>
      </c>
      <c r="AY38" t="s">
        <v>51</v>
      </c>
    </row>
    <row r="39" spans="1:67" x14ac:dyDescent="0.25">
      <c r="A39" t="s">
        <v>142</v>
      </c>
      <c r="B39" t="s">
        <v>45</v>
      </c>
      <c r="C39" t="s">
        <v>46</v>
      </c>
      <c r="D39" t="s">
        <v>137</v>
      </c>
      <c r="E39">
        <v>1.8919999999999999</v>
      </c>
      <c r="F39">
        <v>0.81699999999999995</v>
      </c>
      <c r="G39">
        <v>50.957999999999998</v>
      </c>
      <c r="H39">
        <v>0.02</v>
      </c>
      <c r="I39">
        <v>1.04</v>
      </c>
      <c r="J39" t="s">
        <v>48</v>
      </c>
      <c r="K39" t="s">
        <v>3</v>
      </c>
      <c r="L39">
        <v>8.9999999999999993E-3</v>
      </c>
      <c r="Q39">
        <v>1.337</v>
      </c>
      <c r="R39">
        <v>5854.866</v>
      </c>
      <c r="S39">
        <v>0.93300000000000005</v>
      </c>
      <c r="T39">
        <v>49.29</v>
      </c>
      <c r="U39" t="s">
        <v>48</v>
      </c>
      <c r="V39" t="s">
        <v>4</v>
      </c>
      <c r="W39">
        <v>1</v>
      </c>
      <c r="AB39">
        <v>6.673</v>
      </c>
      <c r="AC39">
        <v>1792.8340000000001</v>
      </c>
      <c r="AD39">
        <v>9.4E-2</v>
      </c>
      <c r="AE39">
        <v>4.95</v>
      </c>
      <c r="AF39" t="s">
        <v>48</v>
      </c>
      <c r="AG39" t="s">
        <v>5</v>
      </c>
      <c r="AH39">
        <v>0.30599999999999999</v>
      </c>
      <c r="AM39" t="s">
        <v>142</v>
      </c>
      <c r="AN39" t="s">
        <v>143</v>
      </c>
      <c r="AO39" t="s">
        <v>45</v>
      </c>
      <c r="AP39" t="s">
        <v>46</v>
      </c>
      <c r="AQ39" t="s">
        <v>139</v>
      </c>
      <c r="AR39">
        <v>2.4209999999999998</v>
      </c>
      <c r="AS39">
        <v>3.7869999999999999</v>
      </c>
      <c r="AT39">
        <v>3457.4369999999999</v>
      </c>
      <c r="AU39">
        <v>0.76300000000000001</v>
      </c>
      <c r="AV39">
        <v>31.54</v>
      </c>
      <c r="AW39" t="s">
        <v>48</v>
      </c>
      <c r="AX39" t="s">
        <v>6</v>
      </c>
      <c r="AY39" t="s">
        <v>51</v>
      </c>
    </row>
    <row r="40" spans="1:67" x14ac:dyDescent="0.25">
      <c r="A40" s="1" t="s">
        <v>144</v>
      </c>
      <c r="B40" s="1" t="s">
        <v>45</v>
      </c>
      <c r="C40" s="1" t="s">
        <v>46</v>
      </c>
      <c r="D40" s="1" t="s">
        <v>145</v>
      </c>
      <c r="E40" s="1">
        <v>1.5660000000000001</v>
      </c>
      <c r="F40" s="1">
        <v>0.80700000000000005</v>
      </c>
      <c r="G40" s="1">
        <v>43.066000000000003</v>
      </c>
      <c r="H40" s="1">
        <v>1.7000000000000001E-2</v>
      </c>
      <c r="I40" s="1">
        <v>1.06</v>
      </c>
      <c r="J40" s="1" t="s">
        <v>48</v>
      </c>
      <c r="K40" s="1" t="s">
        <v>3</v>
      </c>
      <c r="L40" s="1">
        <v>1.2E-2</v>
      </c>
      <c r="M40" s="1">
        <f>AVERAGE(I40:I41)</f>
        <v>1.06</v>
      </c>
      <c r="N40" s="1">
        <f>STDEV(I40:I41)</f>
        <v>0</v>
      </c>
      <c r="O40" s="1">
        <f>N40/(SQRT(2))</f>
        <v>0</v>
      </c>
      <c r="P40" s="1">
        <f t="shared" ref="P40" si="298">(O40/M40)*100</f>
        <v>0</v>
      </c>
      <c r="Q40" s="1">
        <v>1.337</v>
      </c>
      <c r="R40" s="1">
        <v>3490.9659999999999</v>
      </c>
      <c r="S40" s="1">
        <v>0.54</v>
      </c>
      <c r="T40" s="1">
        <v>34.479999999999997</v>
      </c>
      <c r="U40" s="1" t="s">
        <v>48</v>
      </c>
      <c r="V40" s="1" t="s">
        <v>4</v>
      </c>
      <c r="W40" s="1">
        <v>1</v>
      </c>
      <c r="X40" s="1">
        <f>AVERAGE(T40:T41)</f>
        <v>34.53</v>
      </c>
      <c r="Y40" s="1">
        <f>STDEV(T40:T41)</f>
        <v>7.0710678118655765E-2</v>
      </c>
      <c r="Z40" s="1">
        <f>Y40/(SQRT(2))</f>
        <v>5.0000000000000711E-2</v>
      </c>
      <c r="AA40" s="1">
        <f t="shared" ref="AA40" si="299">(Z40/X40)*100</f>
        <v>0.14480162177816597</v>
      </c>
      <c r="AB40" s="1">
        <v>6.61</v>
      </c>
      <c r="AC40" s="1">
        <v>1076.261</v>
      </c>
      <c r="AD40" s="1">
        <v>5.8000000000000003E-2</v>
      </c>
      <c r="AE40" s="1">
        <v>3.69</v>
      </c>
      <c r="AF40" s="1" t="s">
        <v>48</v>
      </c>
      <c r="AG40" s="1" t="s">
        <v>5</v>
      </c>
      <c r="AH40" s="1">
        <v>0.308</v>
      </c>
      <c r="AI40" s="1">
        <f>AVERAGE(AE40:AE41)</f>
        <v>3.66</v>
      </c>
      <c r="AJ40" s="1">
        <f>STDEV(AE40:AE41)</f>
        <v>4.2426406871192889E-2</v>
      </c>
      <c r="AK40" s="1">
        <f>AJ40/(SQRT(2))</f>
        <v>3.0000000000000023E-2</v>
      </c>
      <c r="AL40" s="1">
        <f t="shared" ref="AL40" si="300">(AK40/AI40)*100</f>
        <v>0.81967213114754156</v>
      </c>
      <c r="AM40" s="1" t="s">
        <v>144</v>
      </c>
      <c r="AN40" t="s">
        <v>146</v>
      </c>
      <c r="AO40" t="s">
        <v>45</v>
      </c>
      <c r="AP40" t="s">
        <v>46</v>
      </c>
      <c r="AQ40" t="s">
        <v>147</v>
      </c>
      <c r="AR40">
        <v>1.742</v>
      </c>
      <c r="AS40">
        <v>3.8769999999999998</v>
      </c>
      <c r="AT40">
        <v>1760.3710000000001</v>
      </c>
      <c r="AU40">
        <v>0.38900000000000001</v>
      </c>
      <c r="AV40">
        <v>22.31</v>
      </c>
      <c r="AW40" t="s">
        <v>48</v>
      </c>
      <c r="AX40" t="s">
        <v>6</v>
      </c>
      <c r="AY40" t="s">
        <v>51</v>
      </c>
      <c r="AZ40">
        <f t="shared" ref="AZ40" si="301">AVERAGE(AV40:AV42)</f>
        <v>22.406666666666666</v>
      </c>
      <c r="BA40">
        <f t="shared" ref="BA40" si="302">STDEV(AV40:AV42)</f>
        <v>0.15885003409925164</v>
      </c>
      <c r="BB40">
        <f t="shared" ref="BB40" si="303">BA40/SQRT(3)</f>
        <v>9.1712109947984163E-2</v>
      </c>
      <c r="BC40">
        <f t="shared" ref="BC40" si="304">(BB40/AZ40)*100</f>
        <v>0.40930724463545448</v>
      </c>
      <c r="BE40">
        <f t="shared" ref="BE40" si="305">X40/12</f>
        <v>2.8774999999999999</v>
      </c>
      <c r="BF40">
        <f t="shared" ref="BF40" si="306">AI40/1</f>
        <v>3.66</v>
      </c>
      <c r="BG40">
        <f t="shared" ref="BG40" si="307">M40/14</f>
        <v>7.571428571428572E-2</v>
      </c>
      <c r="BH40">
        <f t="shared" ref="BH40" si="308">AZ40/12</f>
        <v>1.8672222222222221</v>
      </c>
      <c r="BJ40">
        <f t="shared" ref="BJ40" si="309">((2*BH40)-BF40+(3*BG40))/BE40</f>
        <v>0.10480879290609947</v>
      </c>
      <c r="BK40">
        <f t="shared" ref="BK40" si="310">1-(BJ40/4)+((3*BG40)/(4*BE40))</f>
        <v>0.99353219422724204</v>
      </c>
      <c r="BL40">
        <f t="shared" ref="BL40" si="311">BE40-(BF40/2)-(BG40/2)+1</f>
        <v>2.0096428571428571</v>
      </c>
      <c r="BM40">
        <f t="shared" ref="BM40" si="312">BE40/BG40</f>
        <v>38.00471698113207</v>
      </c>
      <c r="BN40">
        <f t="shared" ref="BN40" si="313">BF40/BE40</f>
        <v>1.2719374456993919</v>
      </c>
      <c r="BO40">
        <f t="shared" ref="BO40" si="314">BH40/BE40</f>
        <v>0.64890433439521189</v>
      </c>
    </row>
    <row r="41" spans="1:67" x14ac:dyDescent="0.25">
      <c r="A41" s="1" t="s">
        <v>148</v>
      </c>
      <c r="B41" s="1" t="s">
        <v>45</v>
      </c>
      <c r="C41" s="1" t="s">
        <v>46</v>
      </c>
      <c r="D41" s="1" t="s">
        <v>145</v>
      </c>
      <c r="E41" s="1">
        <v>1.7410000000000001</v>
      </c>
      <c r="F41" s="1">
        <v>0.80300000000000005</v>
      </c>
      <c r="G41" s="1">
        <v>47.76</v>
      </c>
      <c r="H41" s="1">
        <v>1.7999999999999999E-2</v>
      </c>
      <c r="I41" s="1">
        <v>1.06</v>
      </c>
      <c r="J41" s="1" t="s">
        <v>48</v>
      </c>
      <c r="K41" s="1" t="s">
        <v>3</v>
      </c>
      <c r="L41" s="1">
        <v>1.2E-2</v>
      </c>
      <c r="M41" s="1"/>
      <c r="N41" s="1"/>
      <c r="O41" s="1"/>
      <c r="P41" s="1"/>
      <c r="Q41" s="1">
        <v>1.33</v>
      </c>
      <c r="R41" s="1">
        <v>3880</v>
      </c>
      <c r="S41" s="1">
        <v>0.60199999999999998</v>
      </c>
      <c r="T41" s="1">
        <v>34.58</v>
      </c>
      <c r="U41" s="1" t="s">
        <v>48</v>
      </c>
      <c r="V41" s="1" t="s">
        <v>4</v>
      </c>
      <c r="W41" s="1">
        <v>1</v>
      </c>
      <c r="X41" s="1"/>
      <c r="Y41" s="1"/>
      <c r="Z41" s="1"/>
      <c r="AA41" s="1"/>
      <c r="AB41" s="1">
        <v>6.6029999999999998</v>
      </c>
      <c r="AC41" s="1">
        <v>1189.625</v>
      </c>
      <c r="AD41" s="1">
        <v>6.3E-2</v>
      </c>
      <c r="AE41" s="1">
        <v>3.63</v>
      </c>
      <c r="AF41" s="1" t="s">
        <v>48</v>
      </c>
      <c r="AG41" s="1" t="s">
        <v>5</v>
      </c>
      <c r="AH41" s="1">
        <v>0.307</v>
      </c>
      <c r="AI41" s="1"/>
      <c r="AJ41" s="1"/>
      <c r="AK41" s="1"/>
      <c r="AL41" s="1"/>
      <c r="AM41" s="1" t="s">
        <v>148</v>
      </c>
      <c r="AN41" t="s">
        <v>149</v>
      </c>
      <c r="AO41" t="s">
        <v>45</v>
      </c>
      <c r="AP41" t="s">
        <v>46</v>
      </c>
      <c r="AQ41" t="s">
        <v>147</v>
      </c>
      <c r="AR41">
        <v>2.0430000000000001</v>
      </c>
      <c r="AS41">
        <v>3.863</v>
      </c>
      <c r="AT41">
        <v>2064.8969999999999</v>
      </c>
      <c r="AU41">
        <v>0.45600000000000002</v>
      </c>
      <c r="AV41">
        <v>22.32</v>
      </c>
      <c r="AW41" t="s">
        <v>48</v>
      </c>
      <c r="AX41" t="s">
        <v>6</v>
      </c>
      <c r="AY41" t="s">
        <v>51</v>
      </c>
    </row>
    <row r="42" spans="1:6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t="s">
        <v>150</v>
      </c>
      <c r="AO42" t="s">
        <v>45</v>
      </c>
      <c r="AP42" t="s">
        <v>46</v>
      </c>
      <c r="AQ42" t="s">
        <v>147</v>
      </c>
      <c r="AR42">
        <v>1.746</v>
      </c>
      <c r="AS42">
        <v>3.887</v>
      </c>
      <c r="AT42">
        <v>1786.4970000000001</v>
      </c>
      <c r="AU42">
        <v>0.39400000000000002</v>
      </c>
      <c r="AV42">
        <v>22.59</v>
      </c>
      <c r="AW42" t="s">
        <v>48</v>
      </c>
      <c r="AX42" t="s">
        <v>6</v>
      </c>
      <c r="AY42" t="s">
        <v>51</v>
      </c>
    </row>
    <row r="43" spans="1:67" x14ac:dyDescent="0.25">
      <c r="A43" t="s">
        <v>151</v>
      </c>
      <c r="B43" t="s">
        <v>45</v>
      </c>
      <c r="C43" t="s">
        <v>46</v>
      </c>
      <c r="D43" t="s">
        <v>152</v>
      </c>
      <c r="E43">
        <v>1.534</v>
      </c>
      <c r="F43">
        <v>0.81</v>
      </c>
      <c r="G43">
        <v>45.396999999999998</v>
      </c>
      <c r="H43">
        <v>1.7999999999999999E-2</v>
      </c>
      <c r="I43">
        <v>1.1499999999999999</v>
      </c>
      <c r="J43" t="s">
        <v>48</v>
      </c>
      <c r="K43" t="s">
        <v>3</v>
      </c>
      <c r="L43">
        <v>8.9999999999999993E-3</v>
      </c>
      <c r="M43">
        <f t="shared" ref="M43" si="315">AVERAGE(I43:I45)</f>
        <v>1.0533333333333335</v>
      </c>
      <c r="N43">
        <f t="shared" ref="N43" si="316">STDEV(I43:I45)</f>
        <v>0.12662279942148383</v>
      </c>
      <c r="O43">
        <f>N43/(SQRT(3))</f>
        <v>7.3105707331537678E-2</v>
      </c>
      <c r="P43">
        <f t="shared" ref="P43" si="317">(O43/M43)*100</f>
        <v>6.9404152529940824</v>
      </c>
      <c r="Q43">
        <v>1.333</v>
      </c>
      <c r="R43">
        <v>5128.0659999999998</v>
      </c>
      <c r="S43">
        <v>0.81100000000000005</v>
      </c>
      <c r="T43">
        <v>52.9</v>
      </c>
      <c r="U43" t="s">
        <v>48</v>
      </c>
      <c r="V43" t="s">
        <v>4</v>
      </c>
      <c r="W43">
        <v>1</v>
      </c>
      <c r="X43">
        <f t="shared" ref="X43" si="318">AVERAGE(T43:T45)</f>
        <v>52.21</v>
      </c>
      <c r="Y43">
        <f t="shared" ref="Y43" si="319">STDEV(T43:T45)</f>
        <v>1.2562245022288019</v>
      </c>
      <c r="Z43">
        <f t="shared" ref="Z43" si="320">Y43/SQRT(3)</f>
        <v>0.72528155452440246</v>
      </c>
      <c r="AA43">
        <f t="shared" ref="AA43" si="321">(Z43/X43)*100</f>
        <v>1.3891621423566414</v>
      </c>
      <c r="AB43">
        <v>6.5670000000000002</v>
      </c>
      <c r="AC43">
        <v>1550.0730000000001</v>
      </c>
      <c r="AD43">
        <v>8.1000000000000003E-2</v>
      </c>
      <c r="AE43">
        <v>5.3</v>
      </c>
      <c r="AF43" t="s">
        <v>48</v>
      </c>
      <c r="AG43" t="s">
        <v>5</v>
      </c>
      <c r="AH43">
        <v>0.30199999999999999</v>
      </c>
      <c r="AI43">
        <f t="shared" ref="AI43" si="322">AVERAGE(AE43:AE45)</f>
        <v>5.3233333333333333</v>
      </c>
      <c r="AJ43">
        <f t="shared" ref="AJ43" si="323">STDEV(AE43:AE45)</f>
        <v>2.5166114784235707E-2</v>
      </c>
      <c r="AK43">
        <f t="shared" ref="AK43" si="324">AJ43/SQRT(3)</f>
        <v>1.4529663145135508E-2</v>
      </c>
      <c r="AL43">
        <f t="shared" ref="AL43" si="325">(AK43/AI43)*100</f>
        <v>0.27294295200630259</v>
      </c>
      <c r="AM43" t="s">
        <v>151</v>
      </c>
      <c r="AN43" s="1" t="s">
        <v>153</v>
      </c>
      <c r="AO43" s="1" t="s">
        <v>45</v>
      </c>
      <c r="AP43" s="1" t="s">
        <v>46</v>
      </c>
      <c r="AQ43" s="1" t="s">
        <v>154</v>
      </c>
      <c r="AR43" s="1">
        <v>1.7410000000000001</v>
      </c>
      <c r="AS43" s="1">
        <v>3.8</v>
      </c>
      <c r="AT43" s="1">
        <v>2620.9630000000002</v>
      </c>
      <c r="AU43" s="1">
        <v>0.57899999999999996</v>
      </c>
      <c r="AV43" s="1">
        <v>33.24</v>
      </c>
      <c r="AW43" s="1" t="s">
        <v>48</v>
      </c>
      <c r="AX43" s="1" t="s">
        <v>6</v>
      </c>
      <c r="AY43" s="1" t="s">
        <v>51</v>
      </c>
      <c r="AZ43" s="1">
        <f t="shared" ref="AZ43" si="326">AVERAGE(AV43:AV45)</f>
        <v>33.016666666666673</v>
      </c>
      <c r="BA43" s="1">
        <f t="shared" ref="BA43" si="327">STDEV(AV43:AV45)</f>
        <v>0.19655363983741009</v>
      </c>
      <c r="BB43" s="1">
        <f t="shared" ref="BB43" si="328">BA43/SQRT(3)</f>
        <v>0.11348029687032947</v>
      </c>
      <c r="BC43" s="1">
        <f t="shared" ref="BC43" si="329">(BB43/AZ43)*100</f>
        <v>0.34370609854718659</v>
      </c>
      <c r="BE43">
        <f t="shared" ref="BE43" si="330">X43/12</f>
        <v>4.3508333333333331</v>
      </c>
      <c r="BF43">
        <f t="shared" ref="BF43" si="331">AI43/1</f>
        <v>5.3233333333333333</v>
      </c>
      <c r="BG43">
        <f t="shared" ref="BG43" si="332">M43/14</f>
        <v>7.5238095238095243E-2</v>
      </c>
      <c r="BH43">
        <f t="shared" ref="BH43" si="333">AZ43/12</f>
        <v>2.7513888888888896</v>
      </c>
      <c r="BJ43">
        <f t="shared" ref="BJ43" si="334">((2*BH43)-BF43+(3*BG43))/BE43</f>
        <v>9.3122098485056107E-2</v>
      </c>
      <c r="BK43">
        <f t="shared" ref="BK43" si="335">1-(BJ43/4)+((3*BG43)/(4*BE43))</f>
        <v>0.98968907616676227</v>
      </c>
      <c r="BL43">
        <f t="shared" ref="BL43" si="336">BE43-(BF43/2)-(BG43/2)+1</f>
        <v>2.6515476190476188</v>
      </c>
      <c r="BM43">
        <f t="shared" ref="BM43" si="337">BE43/BG43</f>
        <v>57.827531645569614</v>
      </c>
      <c r="BN43">
        <f t="shared" ref="BN43" si="338">BF43/BE43</f>
        <v>1.2235203983911129</v>
      </c>
      <c r="BO43">
        <f t="shared" ref="BO43" si="339">BH43/BE43</f>
        <v>0.6323820468620317</v>
      </c>
    </row>
    <row r="44" spans="1:67" x14ac:dyDescent="0.25">
      <c r="A44" t="s">
        <v>155</v>
      </c>
      <c r="B44" t="s">
        <v>45</v>
      </c>
      <c r="C44" t="s">
        <v>46</v>
      </c>
      <c r="D44" t="s">
        <v>152</v>
      </c>
      <c r="E44">
        <v>2.4300000000000002</v>
      </c>
      <c r="F44">
        <v>0.81</v>
      </c>
      <c r="G44">
        <v>57.344999999999999</v>
      </c>
      <c r="H44">
        <v>2.1999999999999999E-2</v>
      </c>
      <c r="I44">
        <v>0.91</v>
      </c>
      <c r="J44" t="s">
        <v>48</v>
      </c>
      <c r="K44" t="s">
        <v>3</v>
      </c>
      <c r="L44">
        <v>8.0000000000000002E-3</v>
      </c>
      <c r="Q44">
        <v>1.3129999999999999</v>
      </c>
      <c r="R44">
        <v>7615.1959999999999</v>
      </c>
      <c r="S44">
        <v>1.2330000000000001</v>
      </c>
      <c r="T44">
        <v>50.76</v>
      </c>
      <c r="U44" t="s">
        <v>48</v>
      </c>
      <c r="V44" t="s">
        <v>4</v>
      </c>
      <c r="W44">
        <v>1</v>
      </c>
      <c r="AB44">
        <v>6.7869999999999999</v>
      </c>
      <c r="AC44">
        <v>2480.9050000000002</v>
      </c>
      <c r="AD44">
        <v>0.129</v>
      </c>
      <c r="AE44">
        <v>5.32</v>
      </c>
      <c r="AF44" t="s">
        <v>48</v>
      </c>
      <c r="AG44" t="s">
        <v>5</v>
      </c>
      <c r="AH44">
        <v>0.32600000000000001</v>
      </c>
      <c r="AM44" t="s">
        <v>155</v>
      </c>
      <c r="AN44" s="1" t="s">
        <v>156</v>
      </c>
      <c r="AO44" s="1" t="s">
        <v>45</v>
      </c>
      <c r="AP44" s="1" t="s">
        <v>46</v>
      </c>
      <c r="AQ44" s="1" t="s">
        <v>154</v>
      </c>
      <c r="AR44" s="1">
        <v>2.5960000000000001</v>
      </c>
      <c r="AS44" s="1">
        <v>3.7469999999999999</v>
      </c>
      <c r="AT44" s="1">
        <v>3872.174</v>
      </c>
      <c r="AU44" s="1">
        <v>0.85499999999999998</v>
      </c>
      <c r="AV44" s="1">
        <v>32.94</v>
      </c>
      <c r="AW44" s="1" t="s">
        <v>48</v>
      </c>
      <c r="AX44" s="1" t="s">
        <v>6</v>
      </c>
      <c r="AY44" s="1" t="s">
        <v>51</v>
      </c>
      <c r="AZ44" s="1"/>
      <c r="BA44" s="1"/>
      <c r="BB44" s="1"/>
      <c r="BC44" s="1"/>
    </row>
    <row r="45" spans="1:67" x14ac:dyDescent="0.25">
      <c r="A45" t="s">
        <v>157</v>
      </c>
      <c r="B45" t="s">
        <v>45</v>
      </c>
      <c r="C45" t="s">
        <v>46</v>
      </c>
      <c r="D45" t="s">
        <v>152</v>
      </c>
      <c r="E45">
        <v>1.8080000000000001</v>
      </c>
      <c r="F45">
        <v>0.81</v>
      </c>
      <c r="G45">
        <v>51.155000000000001</v>
      </c>
      <c r="H45">
        <v>0.02</v>
      </c>
      <c r="I45">
        <v>1.1000000000000001</v>
      </c>
      <c r="J45" t="s">
        <v>48</v>
      </c>
      <c r="K45" t="s">
        <v>3</v>
      </c>
      <c r="L45">
        <v>8.9999999999999993E-3</v>
      </c>
      <c r="Q45">
        <v>1.33</v>
      </c>
      <c r="R45">
        <v>6004.0640000000003</v>
      </c>
      <c r="S45">
        <v>0.95799999999999996</v>
      </c>
      <c r="T45">
        <v>52.97</v>
      </c>
      <c r="U45" t="s">
        <v>48</v>
      </c>
      <c r="V45" t="s">
        <v>4</v>
      </c>
      <c r="W45">
        <v>1</v>
      </c>
      <c r="AB45">
        <v>6.6630000000000003</v>
      </c>
      <c r="AC45">
        <v>1852.2470000000001</v>
      </c>
      <c r="AD45">
        <v>9.7000000000000003E-2</v>
      </c>
      <c r="AE45">
        <v>5.35</v>
      </c>
      <c r="AF45" t="s">
        <v>48</v>
      </c>
      <c r="AG45" t="s">
        <v>5</v>
      </c>
      <c r="AH45">
        <v>0.308</v>
      </c>
      <c r="AM45" t="s">
        <v>157</v>
      </c>
      <c r="AN45" s="1" t="s">
        <v>158</v>
      </c>
      <c r="AO45" s="1" t="s">
        <v>45</v>
      </c>
      <c r="AP45" s="1" t="s">
        <v>46</v>
      </c>
      <c r="AQ45" s="1" t="s">
        <v>154</v>
      </c>
      <c r="AR45" s="1">
        <v>1.706</v>
      </c>
      <c r="AS45" s="1">
        <v>3.827</v>
      </c>
      <c r="AT45" s="1">
        <v>2539.6689999999999</v>
      </c>
      <c r="AU45" s="1">
        <v>0.56100000000000005</v>
      </c>
      <c r="AV45" s="1">
        <v>32.869999999999997</v>
      </c>
      <c r="AW45" s="1" t="s">
        <v>48</v>
      </c>
      <c r="AX45" s="1" t="s">
        <v>6</v>
      </c>
      <c r="AY45" s="1" t="s">
        <v>51</v>
      </c>
      <c r="AZ45" s="1"/>
      <c r="BA45" s="1"/>
      <c r="BB45" s="1"/>
      <c r="BC45" s="1"/>
    </row>
    <row r="46" spans="1:67" x14ac:dyDescent="0.25">
      <c r="A46" t="s">
        <v>159</v>
      </c>
      <c r="B46" t="s">
        <v>45</v>
      </c>
      <c r="C46" t="s">
        <v>46</v>
      </c>
      <c r="D46" t="s">
        <v>160</v>
      </c>
      <c r="E46">
        <v>1.907</v>
      </c>
      <c r="F46">
        <v>0.80700000000000005</v>
      </c>
      <c r="G46">
        <v>45.244999999999997</v>
      </c>
      <c r="H46">
        <v>1.7999999999999999E-2</v>
      </c>
      <c r="I46">
        <v>0.92</v>
      </c>
      <c r="J46" t="s">
        <v>48</v>
      </c>
      <c r="K46" t="s">
        <v>3</v>
      </c>
      <c r="L46">
        <v>1.0999999999999999E-2</v>
      </c>
      <c r="M46">
        <f t="shared" ref="M46" si="340">AVERAGE(I46:I48)</f>
        <v>0.90666666666666673</v>
      </c>
      <c r="N46">
        <f t="shared" ref="N46" si="341">STDEV(I46:I48)</f>
        <v>1.527525231651948E-2</v>
      </c>
      <c r="O46">
        <f t="shared" ref="O46" si="342">N46/SQRT(3)</f>
        <v>8.8191710368819773E-3</v>
      </c>
      <c r="P46">
        <f t="shared" ref="P46" si="343">(O46/M46)*100</f>
        <v>0.97270268789139447</v>
      </c>
      <c r="Q46">
        <v>1.333</v>
      </c>
      <c r="R46">
        <v>4293.2120000000004</v>
      </c>
      <c r="S46">
        <v>0.67400000000000004</v>
      </c>
      <c r="T46">
        <v>35.36</v>
      </c>
      <c r="U46" t="s">
        <v>48</v>
      </c>
      <c r="V46" t="s">
        <v>4</v>
      </c>
      <c r="W46">
        <v>1</v>
      </c>
      <c r="X46">
        <f t="shared" ref="X46" si="344">AVERAGE(T46:T48)</f>
        <v>35.103333333333332</v>
      </c>
      <c r="Y46">
        <f t="shared" ref="Y46" si="345">STDEV(T46:T48)</f>
        <v>0.23158871590242455</v>
      </c>
      <c r="Z46">
        <f t="shared" ref="Z46" si="346">Y46/SQRT(3)</f>
        <v>0.1337078074675446</v>
      </c>
      <c r="AA46">
        <f t="shared" ref="AA46" si="347">(Z46/X46)*100</f>
        <v>0.3808977517829587</v>
      </c>
      <c r="AB46">
        <v>6.58</v>
      </c>
      <c r="AC46">
        <v>1299.8389999999999</v>
      </c>
      <c r="AD46">
        <v>6.8000000000000005E-2</v>
      </c>
      <c r="AE46">
        <v>3.59</v>
      </c>
      <c r="AF46" t="s">
        <v>48</v>
      </c>
      <c r="AG46" t="s">
        <v>5</v>
      </c>
      <c r="AH46">
        <v>0.30299999999999999</v>
      </c>
      <c r="AI46">
        <f t="shared" ref="AI46" si="348">AVERAGE(AE46:AE48)</f>
        <v>3.5833333333333335</v>
      </c>
      <c r="AJ46">
        <f t="shared" ref="AJ46" si="349">STDEV(AE46:AE48)</f>
        <v>4.0414518843273822E-2</v>
      </c>
      <c r="AK46">
        <f t="shared" ref="AK46" si="350">AJ46/SQRT(3)</f>
        <v>2.3333333333333345E-2</v>
      </c>
      <c r="AL46">
        <f t="shared" ref="AL46" si="351">(AK46/AI46)*100</f>
        <v>0.65116279069767469</v>
      </c>
      <c r="AM46" t="s">
        <v>159</v>
      </c>
      <c r="AN46" t="s">
        <v>161</v>
      </c>
      <c r="AO46" t="s">
        <v>45</v>
      </c>
      <c r="AP46" t="s">
        <v>46</v>
      </c>
      <c r="AQ46" t="s">
        <v>162</v>
      </c>
      <c r="AR46">
        <v>1.9570000000000001</v>
      </c>
      <c r="AS46">
        <v>3.8130000000000002</v>
      </c>
      <c r="AT46">
        <v>2054.1390000000001</v>
      </c>
      <c r="AU46">
        <v>0.45</v>
      </c>
      <c r="AV46">
        <v>23</v>
      </c>
      <c r="AW46" t="s">
        <v>48</v>
      </c>
      <c r="AX46" t="s">
        <v>6</v>
      </c>
      <c r="AY46" t="s">
        <v>51</v>
      </c>
      <c r="AZ46">
        <f t="shared" ref="AZ46" si="352">AVERAGE(AV46:AV48)</f>
        <v>22.613333333333333</v>
      </c>
      <c r="BA46">
        <f t="shared" ref="BA46" si="353">STDEV(AV46:AV48)</f>
        <v>0.33620430296671294</v>
      </c>
      <c r="BB46">
        <f t="shared" ref="BB46" si="354">BA46/SQRT(3)</f>
        <v>0.19410764482054221</v>
      </c>
      <c r="BC46">
        <f t="shared" ref="BC46" si="355">(BB46/AZ46)*100</f>
        <v>0.85837696707197331</v>
      </c>
      <c r="BE46">
        <f t="shared" ref="BE46" si="356">X46/12</f>
        <v>2.9252777777777776</v>
      </c>
      <c r="BF46">
        <f t="shared" ref="BF46" si="357">AI46/1</f>
        <v>3.5833333333333335</v>
      </c>
      <c r="BG46">
        <f t="shared" ref="BG46" si="358">M46/14</f>
        <v>6.4761904761904771E-2</v>
      </c>
      <c r="BH46">
        <f t="shared" ref="BH46" si="359">AZ46/12</f>
        <v>1.8844444444444444</v>
      </c>
      <c r="BJ46">
        <f t="shared" ref="BJ46" si="360">((2*BH46)-BF46+(3*BG46))/BE46</f>
        <v>0.12984793195599376</v>
      </c>
      <c r="BK46">
        <f t="shared" ref="BK46" si="361">1-(BJ46/4)+((3*BG46)/(4*BE46))</f>
        <v>0.98414205678473077</v>
      </c>
      <c r="BL46">
        <f t="shared" ref="BL46" si="362">BE46-(BF46/2)-(BG46/2)+1</f>
        <v>2.1012301587301585</v>
      </c>
      <c r="BM46">
        <f t="shared" ref="BM46" si="363">BE46/BG46</f>
        <v>45.169730392156858</v>
      </c>
      <c r="BN46">
        <f t="shared" ref="BN46" si="364">BF46/BE46</f>
        <v>1.2249548950716933</v>
      </c>
      <c r="BO46">
        <f t="shared" ref="BO46" si="365">BH46/BE46</f>
        <v>0.64419333396638501</v>
      </c>
    </row>
    <row r="47" spans="1:67" x14ac:dyDescent="0.25">
      <c r="A47" t="s">
        <v>163</v>
      </c>
      <c r="B47" t="s">
        <v>45</v>
      </c>
      <c r="C47" t="s">
        <v>46</v>
      </c>
      <c r="D47" t="s">
        <v>160</v>
      </c>
      <c r="E47">
        <v>1.605</v>
      </c>
      <c r="F47">
        <v>0.82</v>
      </c>
      <c r="G47">
        <v>37.866</v>
      </c>
      <c r="H47">
        <v>1.4999999999999999E-2</v>
      </c>
      <c r="I47">
        <v>0.91</v>
      </c>
      <c r="J47" t="s">
        <v>48</v>
      </c>
      <c r="K47" t="s">
        <v>3</v>
      </c>
      <c r="L47">
        <v>1.0999999999999999E-2</v>
      </c>
      <c r="Q47">
        <v>1.36</v>
      </c>
      <c r="R47">
        <v>3602.6060000000002</v>
      </c>
      <c r="S47">
        <v>0.56200000000000006</v>
      </c>
      <c r="T47">
        <v>35.04</v>
      </c>
      <c r="U47" t="s">
        <v>48</v>
      </c>
      <c r="V47" t="s">
        <v>4</v>
      </c>
      <c r="W47">
        <v>1</v>
      </c>
      <c r="AB47">
        <v>6.59</v>
      </c>
      <c r="AC47">
        <v>1072.028</v>
      </c>
      <c r="AD47">
        <v>5.7000000000000002E-2</v>
      </c>
      <c r="AE47">
        <v>3.54</v>
      </c>
      <c r="AF47" t="s">
        <v>48</v>
      </c>
      <c r="AG47" t="s">
        <v>5</v>
      </c>
      <c r="AH47">
        <v>0.29799999999999999</v>
      </c>
      <c r="AM47" t="s">
        <v>163</v>
      </c>
      <c r="AN47" t="s">
        <v>164</v>
      </c>
      <c r="AO47" t="s">
        <v>45</v>
      </c>
      <c r="AP47" t="s">
        <v>46</v>
      </c>
      <c r="AQ47" t="s">
        <v>162</v>
      </c>
      <c r="AR47">
        <v>2.4039999999999999</v>
      </c>
      <c r="AS47">
        <v>3.7930000000000001</v>
      </c>
      <c r="AT47">
        <v>2463.1640000000002</v>
      </c>
      <c r="AU47">
        <v>0.54</v>
      </c>
      <c r="AV47">
        <v>22.45</v>
      </c>
      <c r="AW47" t="s">
        <v>48</v>
      </c>
      <c r="AX47" t="s">
        <v>6</v>
      </c>
      <c r="AY47" t="s">
        <v>51</v>
      </c>
    </row>
    <row r="48" spans="1:67" x14ac:dyDescent="0.25">
      <c r="A48" t="s">
        <v>165</v>
      </c>
      <c r="B48" t="s">
        <v>45</v>
      </c>
      <c r="C48" t="s">
        <v>46</v>
      </c>
      <c r="D48" t="s">
        <v>160</v>
      </c>
      <c r="E48">
        <v>2.11</v>
      </c>
      <c r="F48">
        <v>0.81299999999999994</v>
      </c>
      <c r="G48">
        <v>48.585000000000001</v>
      </c>
      <c r="H48">
        <v>1.9E-2</v>
      </c>
      <c r="I48">
        <v>0.89</v>
      </c>
      <c r="J48" t="s">
        <v>48</v>
      </c>
      <c r="K48" t="s">
        <v>3</v>
      </c>
      <c r="L48">
        <v>0.01</v>
      </c>
      <c r="Q48">
        <v>1.35</v>
      </c>
      <c r="R48">
        <v>4673.9070000000002</v>
      </c>
      <c r="S48">
        <v>0.73699999999999999</v>
      </c>
      <c r="T48">
        <v>34.909999999999997</v>
      </c>
      <c r="U48" t="s">
        <v>48</v>
      </c>
      <c r="V48" t="s">
        <v>4</v>
      </c>
      <c r="W48">
        <v>1</v>
      </c>
      <c r="AB48">
        <v>6.6470000000000002</v>
      </c>
      <c r="AC48">
        <v>1455.0519999999999</v>
      </c>
      <c r="AD48">
        <v>7.5999999999999998E-2</v>
      </c>
      <c r="AE48">
        <v>3.62</v>
      </c>
      <c r="AF48" t="s">
        <v>48</v>
      </c>
      <c r="AG48" t="s">
        <v>5</v>
      </c>
      <c r="AH48">
        <v>0.311</v>
      </c>
      <c r="AM48" t="s">
        <v>165</v>
      </c>
      <c r="AN48" t="s">
        <v>166</v>
      </c>
      <c r="AO48" t="s">
        <v>45</v>
      </c>
      <c r="AP48" t="s">
        <v>46</v>
      </c>
      <c r="AQ48" t="s">
        <v>162</v>
      </c>
      <c r="AR48">
        <v>2.2050000000000001</v>
      </c>
      <c r="AS48">
        <v>3.8029999999999999</v>
      </c>
      <c r="AT48">
        <v>2252.6239999999998</v>
      </c>
      <c r="AU48">
        <v>0.49399999999999999</v>
      </c>
      <c r="AV48">
        <v>22.39</v>
      </c>
      <c r="AW48" t="s">
        <v>48</v>
      </c>
      <c r="AX48" t="s">
        <v>6</v>
      </c>
      <c r="AY48" t="s">
        <v>51</v>
      </c>
    </row>
    <row r="49" spans="1:67" x14ac:dyDescent="0.25">
      <c r="A49" t="s">
        <v>167</v>
      </c>
      <c r="B49" t="s">
        <v>45</v>
      </c>
      <c r="C49" t="s">
        <v>46</v>
      </c>
      <c r="D49" t="s">
        <v>168</v>
      </c>
      <c r="E49">
        <v>1.6739999999999999</v>
      </c>
      <c r="F49">
        <v>0.80700000000000005</v>
      </c>
      <c r="G49">
        <v>51.616999999999997</v>
      </c>
      <c r="H49">
        <v>0.02</v>
      </c>
      <c r="I49">
        <v>1.19</v>
      </c>
      <c r="J49" t="s">
        <v>48</v>
      </c>
      <c r="K49" t="s">
        <v>3</v>
      </c>
      <c r="L49">
        <v>0.01</v>
      </c>
      <c r="M49">
        <f t="shared" ref="M49" si="366">AVERAGE(I49:I51)</f>
        <v>1.22</v>
      </c>
      <c r="N49">
        <f t="shared" ref="N49" si="367">STDEV(I49:I51)</f>
        <v>3.6055512754639925E-2</v>
      </c>
      <c r="O49">
        <f t="shared" ref="O49" si="368">N49/(SQRT(3))</f>
        <v>2.0816659994661348E-2</v>
      </c>
      <c r="P49">
        <f t="shared" ref="P49" si="369">(O49/M49)*100</f>
        <v>1.7062836061197826</v>
      </c>
      <c r="Q49">
        <v>1.3129999999999999</v>
      </c>
      <c r="R49">
        <v>4978.0550000000003</v>
      </c>
      <c r="S49">
        <v>0.78</v>
      </c>
      <c r="T49">
        <v>46.59</v>
      </c>
      <c r="U49" t="s">
        <v>48</v>
      </c>
      <c r="V49" t="s">
        <v>4</v>
      </c>
      <c r="W49">
        <v>1</v>
      </c>
      <c r="X49">
        <f t="shared" ref="X49" si="370">AVERAGE(T49:T51)</f>
        <v>46.883333333333333</v>
      </c>
      <c r="Y49">
        <f t="shared" ref="Y49" si="371">STDEV(T49:T51)</f>
        <v>0.36350149013907995</v>
      </c>
      <c r="Z49">
        <f t="shared" ref="Z49" si="372">Y49/(SQRT(3))</f>
        <v>0.20986768318262791</v>
      </c>
      <c r="AA49">
        <f t="shared" ref="AA49" si="373">(Z49/X49)*100</f>
        <v>0.44763814400844915</v>
      </c>
      <c r="AB49">
        <v>6.6</v>
      </c>
      <c r="AC49">
        <v>1564.1559999999999</v>
      </c>
      <c r="AD49">
        <v>8.1000000000000003E-2</v>
      </c>
      <c r="AE49">
        <v>4.8600000000000003</v>
      </c>
      <c r="AF49" t="s">
        <v>48</v>
      </c>
      <c r="AG49" t="s">
        <v>5</v>
      </c>
      <c r="AH49">
        <v>0.314</v>
      </c>
      <c r="AI49">
        <f t="shared" ref="AI49" si="374">AVERAGE(AE49:AE51)</f>
        <v>4.8833333333333337</v>
      </c>
      <c r="AJ49">
        <f t="shared" ref="AJ49" si="375">STDEV(AE49:AE51)</f>
        <v>9.7125348562223254E-2</v>
      </c>
      <c r="AK49">
        <f t="shared" ref="AK49" si="376">AJ49/(SQRT(3))</f>
        <v>5.6075346137535828E-2</v>
      </c>
      <c r="AL49">
        <f t="shared" ref="AL49" si="377">(AK49/AI49)*100</f>
        <v>1.1483006034990271</v>
      </c>
      <c r="AM49" t="s">
        <v>167</v>
      </c>
      <c r="AN49" t="s">
        <v>169</v>
      </c>
      <c r="AO49" t="s">
        <v>45</v>
      </c>
      <c r="AP49" t="s">
        <v>46</v>
      </c>
      <c r="AQ49" t="s">
        <v>170</v>
      </c>
      <c r="AR49">
        <v>1.8480000000000001</v>
      </c>
      <c r="AS49">
        <v>3.8170000000000002</v>
      </c>
      <c r="AT49">
        <v>2533.741</v>
      </c>
      <c r="AU49">
        <v>0.56000000000000005</v>
      </c>
      <c r="AV49">
        <v>30.28</v>
      </c>
      <c r="AW49" t="s">
        <v>48</v>
      </c>
      <c r="AX49" t="s">
        <v>6</v>
      </c>
      <c r="AY49" t="s">
        <v>51</v>
      </c>
      <c r="AZ49">
        <f t="shared" ref="AZ49" si="378">AVERAGE(AV49:AV51)</f>
        <v>30.326666666666668</v>
      </c>
      <c r="BA49">
        <f t="shared" ref="BA49" si="379">STDEV(AV49:AV51)</f>
        <v>5.6862407030773304E-2</v>
      </c>
      <c r="BB49">
        <f t="shared" ref="BB49" si="380">BA49/SQRT(3)</f>
        <v>3.2829526005987035E-2</v>
      </c>
      <c r="BC49">
        <f t="shared" ref="BC49" si="381">(BB49/AZ49)*100</f>
        <v>0.10825299848094207</v>
      </c>
      <c r="BE49">
        <f t="shared" ref="BE49" si="382">X49/12</f>
        <v>3.9069444444444446</v>
      </c>
      <c r="BF49">
        <f t="shared" ref="BF49" si="383">AI49/1</f>
        <v>4.8833333333333337</v>
      </c>
      <c r="BG49">
        <f t="shared" ref="BG49" si="384">M49/14</f>
        <v>8.7142857142857147E-2</v>
      </c>
      <c r="BH49">
        <f t="shared" ref="BH49" si="385">AZ49/12</f>
        <v>2.5272222222222225</v>
      </c>
      <c r="BJ49">
        <f t="shared" ref="BJ49" si="386">((2*BH49)-BF49+(3*BG49))/BE49</f>
        <v>0.11071047686760452</v>
      </c>
      <c r="BK49">
        <f t="shared" ref="BK49" si="387">1-(BJ49/4)+((3*BG49)/(4*BE49))</f>
        <v>0.98905083540703875</v>
      </c>
      <c r="BL49">
        <f t="shared" ref="BL49" si="388">BE49-(BF49/2)-(BG49/2)+1</f>
        <v>2.4217063492063491</v>
      </c>
      <c r="BM49">
        <f t="shared" ref="BM49" si="389">BE49/BG49</f>
        <v>44.833788706739526</v>
      </c>
      <c r="BN49">
        <f t="shared" ref="BN49" si="390">BF49/BE49</f>
        <v>1.2499111269107714</v>
      </c>
      <c r="BO49">
        <f t="shared" ref="BO49" si="391">BH49/BE49</f>
        <v>0.64685389264130821</v>
      </c>
    </row>
    <row r="50" spans="1:67" x14ac:dyDescent="0.25">
      <c r="A50" t="s">
        <v>171</v>
      </c>
      <c r="B50" t="s">
        <v>45</v>
      </c>
      <c r="C50" t="s">
        <v>46</v>
      </c>
      <c r="D50" t="s">
        <v>168</v>
      </c>
      <c r="E50">
        <v>1.879</v>
      </c>
      <c r="F50">
        <v>0.81299999999999994</v>
      </c>
      <c r="G50">
        <v>58.6</v>
      </c>
      <c r="H50">
        <v>2.3E-2</v>
      </c>
      <c r="I50">
        <v>1.21</v>
      </c>
      <c r="J50" t="s">
        <v>48</v>
      </c>
      <c r="K50" t="s">
        <v>3</v>
      </c>
      <c r="L50">
        <v>1.0999999999999999E-2</v>
      </c>
      <c r="Q50">
        <v>1.31</v>
      </c>
      <c r="R50">
        <v>5580.0010000000002</v>
      </c>
      <c r="S50">
        <v>0.879</v>
      </c>
      <c r="T50">
        <v>46.77</v>
      </c>
      <c r="U50" t="s">
        <v>48</v>
      </c>
      <c r="V50" t="s">
        <v>4</v>
      </c>
      <c r="W50">
        <v>1</v>
      </c>
      <c r="AB50">
        <v>6.6529999999999996</v>
      </c>
      <c r="AC50">
        <v>1815.636</v>
      </c>
      <c r="AD50">
        <v>9.4E-2</v>
      </c>
      <c r="AE50">
        <v>4.99</v>
      </c>
      <c r="AF50" t="s">
        <v>48</v>
      </c>
      <c r="AG50" t="s">
        <v>5</v>
      </c>
      <c r="AH50">
        <v>0.32500000000000001</v>
      </c>
      <c r="AM50" t="s">
        <v>171</v>
      </c>
      <c r="AN50" t="s">
        <v>172</v>
      </c>
      <c r="AO50" t="s">
        <v>45</v>
      </c>
      <c r="AP50" t="s">
        <v>46</v>
      </c>
      <c r="AQ50" t="s">
        <v>170</v>
      </c>
      <c r="AR50">
        <v>1.8779999999999999</v>
      </c>
      <c r="AS50">
        <v>3.8069999999999999</v>
      </c>
      <c r="AT50">
        <v>2577.5059999999999</v>
      </c>
      <c r="AU50">
        <v>0.56899999999999995</v>
      </c>
      <c r="AV50">
        <v>30.31</v>
      </c>
      <c r="AW50" t="s">
        <v>48</v>
      </c>
      <c r="AX50" t="s">
        <v>6</v>
      </c>
      <c r="AY50" t="s">
        <v>51</v>
      </c>
    </row>
    <row r="51" spans="1:67" x14ac:dyDescent="0.25">
      <c r="A51" t="s">
        <v>173</v>
      </c>
      <c r="B51" t="s">
        <v>45</v>
      </c>
      <c r="C51" t="s">
        <v>46</v>
      </c>
      <c r="D51" t="s">
        <v>168</v>
      </c>
      <c r="E51">
        <v>1.8440000000000001</v>
      </c>
      <c r="F51">
        <v>0.81299999999999994</v>
      </c>
      <c r="G51">
        <v>59.959000000000003</v>
      </c>
      <c r="H51">
        <v>2.3E-2</v>
      </c>
      <c r="I51">
        <v>1.26</v>
      </c>
      <c r="J51" t="s">
        <v>48</v>
      </c>
      <c r="K51" t="s">
        <v>3</v>
      </c>
      <c r="L51">
        <v>1.0999999999999999E-2</v>
      </c>
      <c r="Q51">
        <v>1.323</v>
      </c>
      <c r="R51">
        <v>5538.6450000000004</v>
      </c>
      <c r="S51">
        <v>0.872</v>
      </c>
      <c r="T51">
        <v>47.29</v>
      </c>
      <c r="U51" t="s">
        <v>48</v>
      </c>
      <c r="V51" t="s">
        <v>4</v>
      </c>
      <c r="W51">
        <v>1</v>
      </c>
      <c r="AB51">
        <v>6.617</v>
      </c>
      <c r="AC51">
        <v>1708.001</v>
      </c>
      <c r="AD51">
        <v>8.7999999999999995E-2</v>
      </c>
      <c r="AE51">
        <v>4.8</v>
      </c>
      <c r="AF51" t="s">
        <v>48</v>
      </c>
      <c r="AG51" t="s">
        <v>5</v>
      </c>
      <c r="AH51">
        <v>0.308</v>
      </c>
      <c r="AM51" t="s">
        <v>173</v>
      </c>
      <c r="AN51" t="s">
        <v>174</v>
      </c>
      <c r="AO51" t="s">
        <v>45</v>
      </c>
      <c r="AP51" t="s">
        <v>46</v>
      </c>
      <c r="AQ51" t="s">
        <v>170</v>
      </c>
      <c r="AR51">
        <v>1.974</v>
      </c>
      <c r="AS51">
        <v>3.81</v>
      </c>
      <c r="AT51">
        <v>2716.5349999999999</v>
      </c>
      <c r="AU51">
        <v>0.6</v>
      </c>
      <c r="AV51">
        <v>30.39</v>
      </c>
      <c r="AW51" t="s">
        <v>48</v>
      </c>
      <c r="AX51" t="s">
        <v>6</v>
      </c>
      <c r="AY51" t="s">
        <v>51</v>
      </c>
    </row>
    <row r="52" spans="1:67" x14ac:dyDescent="0.25">
      <c r="A52" t="s">
        <v>175</v>
      </c>
      <c r="B52" t="s">
        <v>45</v>
      </c>
      <c r="C52" t="s">
        <v>46</v>
      </c>
      <c r="D52" t="s">
        <v>176</v>
      </c>
      <c r="E52">
        <v>1.744</v>
      </c>
      <c r="F52">
        <v>0.81699999999999995</v>
      </c>
      <c r="G52">
        <v>48.773000000000003</v>
      </c>
      <c r="H52">
        <v>1.9E-2</v>
      </c>
      <c r="I52">
        <v>1.08</v>
      </c>
      <c r="J52" t="s">
        <v>48</v>
      </c>
      <c r="K52" t="s">
        <v>3</v>
      </c>
      <c r="L52">
        <v>8.9999999999999993E-3</v>
      </c>
      <c r="M52">
        <f t="shared" ref="M52" si="392">AVERAGE(I52:I54)</f>
        <v>1.0866666666666667</v>
      </c>
      <c r="N52">
        <f t="shared" ref="N52" si="393">STDEV(I52:I54)</f>
        <v>1.1547005383792525E-2</v>
      </c>
      <c r="O52">
        <f t="shared" ref="O52" si="394">N52/SQRT(3)</f>
        <v>6.6666666666666723E-3</v>
      </c>
      <c r="P52">
        <f t="shared" ref="P52" si="395">(O52/M52)*100</f>
        <v>0.61349693251533799</v>
      </c>
      <c r="Q52">
        <v>1.337</v>
      </c>
      <c r="R52">
        <v>5725.8590000000004</v>
      </c>
      <c r="S52">
        <v>0.91100000000000003</v>
      </c>
      <c r="T52">
        <v>52.24</v>
      </c>
      <c r="U52" t="s">
        <v>48</v>
      </c>
      <c r="V52" t="s">
        <v>4</v>
      </c>
      <c r="W52">
        <v>1</v>
      </c>
      <c r="X52">
        <f t="shared" ref="X52" si="396">AVERAGE(T52:T54)</f>
        <v>52.693333333333328</v>
      </c>
      <c r="Y52">
        <f t="shared" ref="Y52" si="397">STDEV(T52:T54)</f>
        <v>0.49409850569833952</v>
      </c>
      <c r="Z52">
        <f t="shared" ref="Z52" si="398">Y52/SQRT(3)</f>
        <v>0.28526790527112816</v>
      </c>
      <c r="AA52">
        <f t="shared" ref="AA52" si="399">(Z52/X52)*100</f>
        <v>0.54137380808032931</v>
      </c>
      <c r="AB52">
        <v>6.633</v>
      </c>
      <c r="AC52">
        <v>1776.7239999999999</v>
      </c>
      <c r="AD52">
        <v>9.2999999999999999E-2</v>
      </c>
      <c r="AE52">
        <v>5.33</v>
      </c>
      <c r="AF52" t="s">
        <v>48</v>
      </c>
      <c r="AG52" t="s">
        <v>5</v>
      </c>
      <c r="AH52">
        <v>0.31</v>
      </c>
      <c r="AI52">
        <f t="shared" ref="AI52" si="400">AVERAGE(AE52:AE54)</f>
        <v>5.3666666666666671</v>
      </c>
      <c r="AJ52">
        <f t="shared" ref="AJ52" si="401">STDEV(AE52:AE54)</f>
        <v>5.5075705472860864E-2</v>
      </c>
      <c r="AK52">
        <f t="shared" ref="AK52" si="402">AJ52/SQRT(3)</f>
        <v>3.1797973380564767E-2</v>
      </c>
      <c r="AL52">
        <f t="shared" ref="AL52" si="403">(AK52/AI52)*100</f>
        <v>0.5925088207558652</v>
      </c>
      <c r="AM52" t="s">
        <v>175</v>
      </c>
      <c r="AN52" t="s">
        <v>177</v>
      </c>
      <c r="AO52" t="s">
        <v>45</v>
      </c>
      <c r="AP52" t="s">
        <v>46</v>
      </c>
      <c r="AQ52" t="s">
        <v>178</v>
      </c>
      <c r="AR52">
        <v>2.1749999999999998</v>
      </c>
      <c r="AS52">
        <v>3.8069999999999999</v>
      </c>
      <c r="AT52">
        <v>3456.0970000000002</v>
      </c>
      <c r="AU52">
        <v>0.82799999999999996</v>
      </c>
      <c r="AV52">
        <v>38.049999999999997</v>
      </c>
      <c r="AW52" t="s">
        <v>48</v>
      </c>
      <c r="AX52" t="s">
        <v>6</v>
      </c>
      <c r="AY52" t="s">
        <v>51</v>
      </c>
      <c r="AZ52">
        <f t="shared" ref="AZ52" si="404">AVERAGE(AV52:AV54)</f>
        <v>38.286666666666669</v>
      </c>
      <c r="BA52">
        <f t="shared" ref="BA52" si="405">STDEV(AV52:AV54)</f>
        <v>0.4628534685333292</v>
      </c>
      <c r="BB52">
        <f t="shared" ref="BB52" si="406">BA52/(SQRT(3))</f>
        <v>0.26722857465306959</v>
      </c>
      <c r="BC52">
        <f t="shared" ref="BC52" si="407">(BB52/AZ52)*100</f>
        <v>0.69796772066795121</v>
      </c>
      <c r="BE52">
        <f t="shared" ref="BE52" si="408">X52/12</f>
        <v>4.391111111111111</v>
      </c>
      <c r="BF52">
        <f t="shared" ref="BF52" si="409">AI52/1</f>
        <v>5.3666666666666671</v>
      </c>
      <c r="BG52">
        <f t="shared" ref="BG52" si="410">M52/14</f>
        <v>7.7619047619047615E-2</v>
      </c>
      <c r="BH52">
        <f t="shared" ref="BH52" si="411">AZ52/12</f>
        <v>3.1905555555555556</v>
      </c>
      <c r="BJ52">
        <f t="shared" ref="BJ52" si="412">((2*BH52)-BF52+(3*BG52))/BE52</f>
        <v>0.28405147484094845</v>
      </c>
      <c r="BK52">
        <f t="shared" ref="BK52" si="413">1-(BJ52/4)+((3*BG52)/(4*BE52))</f>
        <v>0.94224443319838058</v>
      </c>
      <c r="BL52">
        <f t="shared" ref="BL52" si="414">BE52-(BF52/2)-(BG52/2)+1</f>
        <v>2.6689682539682535</v>
      </c>
      <c r="BM52">
        <f t="shared" ref="BM52" si="415">BE52/BG52</f>
        <v>56.572597137014313</v>
      </c>
      <c r="BN52">
        <f t="shared" ref="BN52" si="416">BF52/BE52</f>
        <v>1.2221659919028343</v>
      </c>
      <c r="BO52">
        <f t="shared" ref="BO52" si="417">BH52/BE52</f>
        <v>0.72659412955465585</v>
      </c>
    </row>
    <row r="53" spans="1:67" x14ac:dyDescent="0.25">
      <c r="A53" t="s">
        <v>179</v>
      </c>
      <c r="B53" t="s">
        <v>45</v>
      </c>
      <c r="C53" t="s">
        <v>46</v>
      </c>
      <c r="D53" t="s">
        <v>176</v>
      </c>
      <c r="E53">
        <v>2.06</v>
      </c>
      <c r="F53">
        <v>0.81</v>
      </c>
      <c r="G53">
        <v>58.558</v>
      </c>
      <c r="H53">
        <v>2.3E-2</v>
      </c>
      <c r="I53">
        <v>1.1000000000000001</v>
      </c>
      <c r="J53" t="s">
        <v>48</v>
      </c>
      <c r="K53" t="s">
        <v>3</v>
      </c>
      <c r="L53">
        <v>8.9999999999999993E-3</v>
      </c>
      <c r="Q53">
        <v>1.3169999999999999</v>
      </c>
      <c r="R53">
        <v>6748.3689999999997</v>
      </c>
      <c r="S53">
        <v>1.0840000000000001</v>
      </c>
      <c r="T53">
        <v>52.62</v>
      </c>
      <c r="U53" t="s">
        <v>48</v>
      </c>
      <c r="V53" t="s">
        <v>4</v>
      </c>
      <c r="W53">
        <v>1</v>
      </c>
      <c r="AB53">
        <v>6.6870000000000003</v>
      </c>
      <c r="AC53">
        <v>2146.5459999999998</v>
      </c>
      <c r="AD53">
        <v>0.112</v>
      </c>
      <c r="AE53">
        <v>5.43</v>
      </c>
      <c r="AF53" t="s">
        <v>48</v>
      </c>
      <c r="AG53" t="s">
        <v>5</v>
      </c>
      <c r="AH53">
        <v>0.318</v>
      </c>
      <c r="AM53" t="s">
        <v>179</v>
      </c>
      <c r="AN53" t="s">
        <v>180</v>
      </c>
      <c r="AO53" t="s">
        <v>45</v>
      </c>
      <c r="AP53" t="s">
        <v>46</v>
      </c>
      <c r="AQ53" t="s">
        <v>178</v>
      </c>
      <c r="AR53">
        <v>2.4729999999999999</v>
      </c>
      <c r="AS53">
        <v>3.78</v>
      </c>
      <c r="AT53">
        <v>3924.1770000000001</v>
      </c>
      <c r="AU53">
        <v>0.96</v>
      </c>
      <c r="AV53">
        <v>38.82</v>
      </c>
      <c r="AW53" t="s">
        <v>48</v>
      </c>
      <c r="AX53" t="s">
        <v>6</v>
      </c>
      <c r="AY53" t="s">
        <v>51</v>
      </c>
    </row>
    <row r="54" spans="1:67" x14ac:dyDescent="0.25">
      <c r="A54" t="s">
        <v>181</v>
      </c>
      <c r="B54" t="s">
        <v>45</v>
      </c>
      <c r="C54" t="s">
        <v>46</v>
      </c>
      <c r="D54" t="s">
        <v>176</v>
      </c>
      <c r="E54">
        <v>2.3239999999999998</v>
      </c>
      <c r="F54">
        <v>0.81699999999999995</v>
      </c>
      <c r="G54">
        <v>64.649000000000001</v>
      </c>
      <c r="H54">
        <v>2.5000000000000001E-2</v>
      </c>
      <c r="I54">
        <v>1.08</v>
      </c>
      <c r="J54" t="s">
        <v>48</v>
      </c>
      <c r="K54" t="s">
        <v>3</v>
      </c>
      <c r="L54">
        <v>8.0000000000000002E-3</v>
      </c>
      <c r="Q54">
        <v>1.3169999999999999</v>
      </c>
      <c r="R54">
        <v>7634.6809999999996</v>
      </c>
      <c r="S54">
        <v>1.2370000000000001</v>
      </c>
      <c r="T54">
        <v>53.22</v>
      </c>
      <c r="U54" t="s">
        <v>48</v>
      </c>
      <c r="V54" t="s">
        <v>4</v>
      </c>
      <c r="W54">
        <v>1</v>
      </c>
      <c r="AB54">
        <v>6.907</v>
      </c>
      <c r="AC54">
        <v>2381.52</v>
      </c>
      <c r="AD54">
        <v>0.124</v>
      </c>
      <c r="AE54">
        <v>5.34</v>
      </c>
      <c r="AF54" t="s">
        <v>48</v>
      </c>
      <c r="AG54" t="s">
        <v>5</v>
      </c>
      <c r="AH54">
        <v>0.312</v>
      </c>
      <c r="AM54" t="s">
        <v>181</v>
      </c>
      <c r="AN54" t="s">
        <v>182</v>
      </c>
      <c r="AO54" t="s">
        <v>45</v>
      </c>
      <c r="AP54" t="s">
        <v>46</v>
      </c>
      <c r="AQ54" t="s">
        <v>178</v>
      </c>
      <c r="AR54">
        <v>1.8740000000000001</v>
      </c>
      <c r="AS54">
        <v>3.8370000000000002</v>
      </c>
      <c r="AT54">
        <v>3027.9090000000001</v>
      </c>
      <c r="AU54">
        <v>0.71199999999999997</v>
      </c>
      <c r="AV54">
        <v>37.99</v>
      </c>
      <c r="AW54" t="s">
        <v>48</v>
      </c>
      <c r="AX54" t="s">
        <v>6</v>
      </c>
      <c r="AY54" t="s">
        <v>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9"/>
  <sheetViews>
    <sheetView topLeftCell="A40" workbookViewId="0">
      <selection activeCell="I31" sqref="I31"/>
    </sheetView>
  </sheetViews>
  <sheetFormatPr defaultRowHeight="15" x14ac:dyDescent="0.25"/>
  <cols>
    <col min="1" max="1" width="34.140625" customWidth="1"/>
  </cols>
  <sheetData>
    <row r="1" spans="1:67" x14ac:dyDescent="0.25">
      <c r="C1" t="s">
        <v>0</v>
      </c>
      <c r="D1" t="s">
        <v>1</v>
      </c>
      <c r="E1" t="s">
        <v>2</v>
      </c>
      <c r="F1" t="s">
        <v>3</v>
      </c>
      <c r="G1" t="s">
        <v>3</v>
      </c>
      <c r="H1" t="s">
        <v>3</v>
      </c>
      <c r="I1" t="s">
        <v>3</v>
      </c>
      <c r="J1" t="s">
        <v>3</v>
      </c>
      <c r="K1" t="s">
        <v>3</v>
      </c>
      <c r="L1" t="s">
        <v>3</v>
      </c>
      <c r="Q1" t="s">
        <v>4</v>
      </c>
      <c r="R1" t="s">
        <v>4</v>
      </c>
      <c r="S1" t="s">
        <v>4</v>
      </c>
      <c r="T1" t="s">
        <v>4</v>
      </c>
      <c r="U1" t="s">
        <v>4</v>
      </c>
      <c r="V1" t="s">
        <v>4</v>
      </c>
      <c r="W1" t="s">
        <v>4</v>
      </c>
      <c r="AB1" t="s">
        <v>5</v>
      </c>
      <c r="AC1" t="s">
        <v>5</v>
      </c>
      <c r="AD1" t="s">
        <v>5</v>
      </c>
      <c r="AE1" t="s">
        <v>5</v>
      </c>
      <c r="AF1" t="s">
        <v>5</v>
      </c>
      <c r="AG1" t="s">
        <v>5</v>
      </c>
      <c r="AH1" t="s">
        <v>5</v>
      </c>
      <c r="AP1" t="s">
        <v>0</v>
      </c>
      <c r="AQ1" t="s">
        <v>1</v>
      </c>
      <c r="AR1" t="s">
        <v>2</v>
      </c>
      <c r="AS1" t="s">
        <v>6</v>
      </c>
      <c r="AT1" t="s">
        <v>6</v>
      </c>
      <c r="AU1" t="s">
        <v>6</v>
      </c>
      <c r="AV1" t="s">
        <v>6</v>
      </c>
      <c r="AW1" t="s">
        <v>6</v>
      </c>
      <c r="AX1" t="s">
        <v>6</v>
      </c>
      <c r="AY1" t="s">
        <v>6</v>
      </c>
      <c r="AZ1" t="s">
        <v>7</v>
      </c>
      <c r="BA1" t="s">
        <v>8</v>
      </c>
      <c r="BB1" t="s">
        <v>9</v>
      </c>
      <c r="BC1" t="s">
        <v>10</v>
      </c>
      <c r="BE1" t="s">
        <v>11</v>
      </c>
      <c r="BF1" t="s">
        <v>12</v>
      </c>
      <c r="BG1" t="s">
        <v>13</v>
      </c>
      <c r="BH1" t="s">
        <v>14</v>
      </c>
      <c r="BJ1" t="s">
        <v>15</v>
      </c>
      <c r="BK1" t="s">
        <v>16</v>
      </c>
      <c r="BL1" t="s">
        <v>17</v>
      </c>
      <c r="BM1" t="s">
        <v>18</v>
      </c>
      <c r="BN1" t="s">
        <v>19</v>
      </c>
      <c r="BO1" t="s">
        <v>20</v>
      </c>
    </row>
    <row r="2" spans="1:67" x14ac:dyDescent="0.25">
      <c r="F2" t="s">
        <v>21</v>
      </c>
      <c r="G2" t="s">
        <v>22</v>
      </c>
      <c r="H2" t="s">
        <v>23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  <c r="Q2" t="s">
        <v>21</v>
      </c>
      <c r="R2" t="s">
        <v>22</v>
      </c>
      <c r="S2" t="s">
        <v>23</v>
      </c>
      <c r="T2" t="s">
        <v>23</v>
      </c>
      <c r="U2" t="s">
        <v>24</v>
      </c>
      <c r="V2" t="s">
        <v>25</v>
      </c>
      <c r="W2" t="s">
        <v>26</v>
      </c>
      <c r="X2" t="s">
        <v>31</v>
      </c>
      <c r="Y2" t="s">
        <v>32</v>
      </c>
      <c r="Z2" t="s">
        <v>33</v>
      </c>
      <c r="AA2" t="s">
        <v>34</v>
      </c>
      <c r="AB2" t="s">
        <v>21</v>
      </c>
      <c r="AC2" t="s">
        <v>22</v>
      </c>
      <c r="AD2" t="s">
        <v>23</v>
      </c>
      <c r="AE2" t="s">
        <v>23</v>
      </c>
      <c r="AF2" t="s">
        <v>24</v>
      </c>
      <c r="AG2" t="s">
        <v>25</v>
      </c>
      <c r="AH2" t="s">
        <v>26</v>
      </c>
      <c r="AI2" t="s">
        <v>35</v>
      </c>
      <c r="AJ2" t="s">
        <v>36</v>
      </c>
      <c r="AK2" t="s">
        <v>37</v>
      </c>
      <c r="AL2" t="s">
        <v>38</v>
      </c>
      <c r="AS2" t="s">
        <v>21</v>
      </c>
      <c r="AT2" t="s">
        <v>22</v>
      </c>
      <c r="AU2" t="s">
        <v>23</v>
      </c>
      <c r="AV2" t="s">
        <v>23</v>
      </c>
      <c r="AW2" t="s">
        <v>24</v>
      </c>
      <c r="AX2" t="s">
        <v>25</v>
      </c>
      <c r="AY2" t="s">
        <v>26</v>
      </c>
    </row>
    <row r="3" spans="1:67" x14ac:dyDescent="0.25">
      <c r="F3" t="s">
        <v>39</v>
      </c>
      <c r="H3" t="s">
        <v>40</v>
      </c>
      <c r="I3" t="s">
        <v>41</v>
      </c>
      <c r="J3" t="s">
        <v>42</v>
      </c>
      <c r="K3" t="s">
        <v>43</v>
      </c>
      <c r="Q3" t="s">
        <v>39</v>
      </c>
      <c r="S3" t="s">
        <v>40</v>
      </c>
      <c r="T3" t="s">
        <v>41</v>
      </c>
      <c r="U3" t="s">
        <v>42</v>
      </c>
      <c r="V3" t="s">
        <v>43</v>
      </c>
      <c r="AB3" t="s">
        <v>39</v>
      </c>
      <c r="AD3" t="s">
        <v>40</v>
      </c>
      <c r="AE3" t="s">
        <v>41</v>
      </c>
      <c r="AF3" t="s">
        <v>42</v>
      </c>
      <c r="AG3" t="s">
        <v>43</v>
      </c>
      <c r="AS3" t="s">
        <v>39</v>
      </c>
      <c r="AU3" t="s">
        <v>40</v>
      </c>
      <c r="AV3" t="s">
        <v>41</v>
      </c>
      <c r="AW3" t="s">
        <v>42</v>
      </c>
      <c r="AX3" t="s">
        <v>43</v>
      </c>
    </row>
    <row r="4" spans="1:67" x14ac:dyDescent="0.25">
      <c r="A4" t="s">
        <v>183</v>
      </c>
      <c r="B4" t="s">
        <v>45</v>
      </c>
      <c r="C4" t="s">
        <v>46</v>
      </c>
      <c r="D4" t="s">
        <v>184</v>
      </c>
      <c r="E4">
        <v>1.538</v>
      </c>
      <c r="F4">
        <v>0.80300000000000005</v>
      </c>
      <c r="G4">
        <v>45.343000000000004</v>
      </c>
      <c r="H4">
        <v>1.7999999999999999E-2</v>
      </c>
      <c r="I4">
        <v>1.1399999999999999</v>
      </c>
      <c r="J4" t="s">
        <v>48</v>
      </c>
      <c r="K4" t="s">
        <v>3</v>
      </c>
      <c r="L4">
        <v>0.01</v>
      </c>
      <c r="M4">
        <f t="shared" ref="M4" si="0">AVERAGE(I4:I6)</f>
        <v>1.1633333333333333</v>
      </c>
      <c r="N4">
        <f t="shared" ref="N4" si="1">STDEV(I4:I6)</f>
        <v>4.932882862316252E-2</v>
      </c>
      <c r="O4">
        <f t="shared" ref="O4" si="2">N4/SQRT(3)</f>
        <v>2.84800124843918E-2</v>
      </c>
      <c r="P4">
        <f t="shared" ref="P4" si="3">(O4/M4)*100</f>
        <v>2.4481386089735069</v>
      </c>
      <c r="Q4">
        <v>1.33</v>
      </c>
      <c r="R4">
        <v>4610.7060000000001</v>
      </c>
      <c r="S4">
        <v>0.72599999999999998</v>
      </c>
      <c r="T4">
        <v>47.22</v>
      </c>
      <c r="U4" t="s">
        <v>48</v>
      </c>
      <c r="V4" t="s">
        <v>4</v>
      </c>
      <c r="W4">
        <v>1</v>
      </c>
      <c r="X4">
        <f t="shared" ref="X4" si="4">AVERAGE(T4:T6)</f>
        <v>50.713333333333331</v>
      </c>
      <c r="Y4">
        <f t="shared" ref="Y4" si="5">STDEV(T4:T6)</f>
        <v>3.0276943923278221</v>
      </c>
      <c r="Z4">
        <f t="shared" ref="Z4" si="6">Y4/SQRT(3)</f>
        <v>1.7480401724343886</v>
      </c>
      <c r="AA4">
        <f t="shared" ref="AA4" si="7">(Z4/X4)*100</f>
        <v>3.4469045072322637</v>
      </c>
      <c r="AB4">
        <v>6.6529999999999996</v>
      </c>
      <c r="AC4">
        <v>1598.5719999999999</v>
      </c>
      <c r="AD4">
        <v>8.4000000000000005E-2</v>
      </c>
      <c r="AE4">
        <v>5.44</v>
      </c>
      <c r="AF4" t="s">
        <v>48</v>
      </c>
      <c r="AG4" t="s">
        <v>5</v>
      </c>
      <c r="AH4">
        <v>0.34699999999999998</v>
      </c>
      <c r="AI4">
        <f t="shared" ref="AI4" si="8">AVERAGE(AE4:AE6)</f>
        <v>5.98</v>
      </c>
      <c r="AJ4">
        <f t="shared" ref="AJ4" si="9">STDEV(AE4:AE6)</f>
        <v>0.46808118953873779</v>
      </c>
      <c r="AK4">
        <f t="shared" ref="AK4" si="10">AJ4/SQRT(3)</f>
        <v>0.27024680078279051</v>
      </c>
      <c r="AL4">
        <f t="shared" ref="AL4" si="11">(AK4/AI4)*100</f>
        <v>4.5191772706152253</v>
      </c>
      <c r="AM4" t="s">
        <v>183</v>
      </c>
      <c r="AN4" t="s">
        <v>185</v>
      </c>
      <c r="AO4" t="s">
        <v>45</v>
      </c>
      <c r="AP4" t="s">
        <v>46</v>
      </c>
      <c r="AQ4" t="s">
        <v>186</v>
      </c>
      <c r="AR4">
        <v>2.448</v>
      </c>
      <c r="AS4">
        <v>3.7770000000000001</v>
      </c>
      <c r="AT4">
        <v>4088.1959999999999</v>
      </c>
      <c r="AU4">
        <v>1.008</v>
      </c>
      <c r="AV4">
        <v>41.18</v>
      </c>
      <c r="AW4" t="s">
        <v>48</v>
      </c>
      <c r="AX4" t="s">
        <v>6</v>
      </c>
      <c r="AY4" t="s">
        <v>51</v>
      </c>
      <c r="AZ4">
        <f t="shared" ref="AZ4" si="12">AVERAGE(AV4:AV6)</f>
        <v>40.726666666666667</v>
      </c>
      <c r="BA4">
        <f t="shared" ref="BA4" si="13">STDEV(AV4:AV6)</f>
        <v>0.64360961252402937</v>
      </c>
      <c r="BB4">
        <f t="shared" ref="BB4" si="14">BA4/(SQRT(3))</f>
        <v>0.37158818304377911</v>
      </c>
      <c r="BC4">
        <f t="shared" ref="BC4" si="15">(BB4/AZ4)*100</f>
        <v>0.91239527674851639</v>
      </c>
      <c r="BE4">
        <f>X4/12</f>
        <v>4.2261111111111109</v>
      </c>
      <c r="BF4">
        <f>AI4/1</f>
        <v>5.98</v>
      </c>
      <c r="BG4">
        <f>M4/14</f>
        <v>8.3095238095238097E-2</v>
      </c>
      <c r="BH4">
        <f>AZ4/16</f>
        <v>2.5454166666666667</v>
      </c>
      <c r="BJ4">
        <f>((2*BH4)-BF4+(3*BG4))/BE4</f>
        <v>-0.15141129410880966</v>
      </c>
      <c r="BK4">
        <f>1-(BJ4/4)+((3*BG4)/(4*BE4))</f>
        <v>1.0525995793348233</v>
      </c>
      <c r="BL4">
        <f>BE4-(BF4/2)-(BG4/2)+1</f>
        <v>2.1945634920634918</v>
      </c>
      <c r="BM4">
        <f>BE4/BG4</f>
        <v>50.858643744030559</v>
      </c>
      <c r="BN4">
        <f>BF4/BE4</f>
        <v>1.4150124884974367</v>
      </c>
      <c r="BO4">
        <f>BH4/BE4</f>
        <v>0.60230708557907198</v>
      </c>
    </row>
    <row r="5" spans="1:67" x14ac:dyDescent="0.25">
      <c r="A5" t="s">
        <v>187</v>
      </c>
      <c r="B5" t="s">
        <v>45</v>
      </c>
      <c r="C5" t="s">
        <v>46</v>
      </c>
      <c r="D5" t="s">
        <v>184</v>
      </c>
      <c r="E5">
        <v>2.1779999999999999</v>
      </c>
      <c r="F5">
        <v>0.81</v>
      </c>
      <c r="G5">
        <v>68.784000000000006</v>
      </c>
      <c r="H5">
        <v>2.7E-2</v>
      </c>
      <c r="I5">
        <v>1.22</v>
      </c>
      <c r="J5" t="s">
        <v>48</v>
      </c>
      <c r="K5" t="s">
        <v>3</v>
      </c>
      <c r="L5">
        <v>0.01</v>
      </c>
      <c r="Q5">
        <v>1.31</v>
      </c>
      <c r="R5">
        <v>7105.1959999999999</v>
      </c>
      <c r="S5">
        <v>1.145</v>
      </c>
      <c r="T5">
        <v>52.58</v>
      </c>
      <c r="U5" t="s">
        <v>48</v>
      </c>
      <c r="V5" t="s">
        <v>4</v>
      </c>
      <c r="W5">
        <v>1</v>
      </c>
      <c r="AB5">
        <v>6.93</v>
      </c>
      <c r="AC5">
        <v>2624.95</v>
      </c>
      <c r="AD5">
        <v>0.13700000000000001</v>
      </c>
      <c r="AE5">
        <v>6.27</v>
      </c>
      <c r="AF5" t="s">
        <v>48</v>
      </c>
      <c r="AG5" t="s">
        <v>5</v>
      </c>
      <c r="AH5">
        <v>0.36899999999999999</v>
      </c>
      <c r="AM5" t="s">
        <v>187</v>
      </c>
      <c r="AN5" t="s">
        <v>188</v>
      </c>
      <c r="AO5" t="s">
        <v>45</v>
      </c>
      <c r="AP5" t="s">
        <v>46</v>
      </c>
      <c r="AQ5" t="s">
        <v>186</v>
      </c>
      <c r="AR5">
        <v>2.468</v>
      </c>
      <c r="AS5">
        <v>3.7730000000000001</v>
      </c>
      <c r="AT5">
        <v>4102.3320000000003</v>
      </c>
      <c r="AU5">
        <v>1.012</v>
      </c>
      <c r="AV5">
        <v>41.01</v>
      </c>
      <c r="AW5" t="s">
        <v>48</v>
      </c>
      <c r="AX5" t="s">
        <v>6</v>
      </c>
      <c r="AY5" t="s">
        <v>51</v>
      </c>
    </row>
    <row r="6" spans="1:67" x14ac:dyDescent="0.25">
      <c r="A6" t="s">
        <v>189</v>
      </c>
      <c r="B6" t="s">
        <v>45</v>
      </c>
      <c r="C6" t="s">
        <v>46</v>
      </c>
      <c r="D6" t="s">
        <v>184</v>
      </c>
      <c r="E6">
        <v>2.1389999999999998</v>
      </c>
      <c r="F6">
        <v>0.81699999999999995</v>
      </c>
      <c r="G6">
        <v>62.34</v>
      </c>
      <c r="H6">
        <v>2.4E-2</v>
      </c>
      <c r="I6">
        <v>1.1299999999999999</v>
      </c>
      <c r="J6" t="s">
        <v>48</v>
      </c>
      <c r="K6" t="s">
        <v>3</v>
      </c>
      <c r="L6">
        <v>8.9999999999999993E-3</v>
      </c>
      <c r="Q6">
        <v>1.3169999999999999</v>
      </c>
      <c r="R6">
        <v>6955.3440000000001</v>
      </c>
      <c r="S6">
        <v>1.119</v>
      </c>
      <c r="T6">
        <v>52.34</v>
      </c>
      <c r="U6" t="s">
        <v>48</v>
      </c>
      <c r="V6" t="s">
        <v>4</v>
      </c>
      <c r="W6">
        <v>1</v>
      </c>
      <c r="AB6">
        <v>6.9</v>
      </c>
      <c r="AC6">
        <v>2557.7080000000001</v>
      </c>
      <c r="AD6">
        <v>0.13300000000000001</v>
      </c>
      <c r="AE6">
        <v>6.23</v>
      </c>
      <c r="AF6" t="s">
        <v>48</v>
      </c>
      <c r="AG6" t="s">
        <v>5</v>
      </c>
      <c r="AH6">
        <v>0.36799999999999999</v>
      </c>
      <c r="AM6" t="s">
        <v>189</v>
      </c>
      <c r="AN6" t="s">
        <v>190</v>
      </c>
      <c r="AO6" t="s">
        <v>45</v>
      </c>
      <c r="AP6" t="s">
        <v>46</v>
      </c>
      <c r="AQ6" t="s">
        <v>186</v>
      </c>
      <c r="AR6">
        <v>2.2400000000000002</v>
      </c>
      <c r="AS6">
        <v>3.78</v>
      </c>
      <c r="AT6">
        <v>3700.114</v>
      </c>
      <c r="AU6">
        <v>0.89600000000000002</v>
      </c>
      <c r="AV6">
        <v>39.99</v>
      </c>
      <c r="AW6" t="s">
        <v>48</v>
      </c>
      <c r="AX6" t="s">
        <v>6</v>
      </c>
      <c r="AY6" t="s">
        <v>51</v>
      </c>
    </row>
    <row r="7" spans="1:67" x14ac:dyDescent="0.25">
      <c r="A7" t="s">
        <v>191</v>
      </c>
      <c r="B7" t="s">
        <v>45</v>
      </c>
      <c r="C7" t="s">
        <v>46</v>
      </c>
      <c r="D7" t="s">
        <v>192</v>
      </c>
      <c r="E7">
        <v>1.5960000000000001</v>
      </c>
      <c r="F7">
        <v>0.81699999999999995</v>
      </c>
      <c r="G7">
        <v>79.266999999999996</v>
      </c>
      <c r="H7">
        <v>3.1E-2</v>
      </c>
      <c r="I7">
        <v>1.92</v>
      </c>
      <c r="J7" t="s">
        <v>48</v>
      </c>
      <c r="K7" t="s">
        <v>3</v>
      </c>
      <c r="L7">
        <v>1.6E-2</v>
      </c>
      <c r="M7">
        <f t="shared" ref="M7" si="16">AVERAGE(I7:I9)</f>
        <v>1.9233333333333331</v>
      </c>
      <c r="N7">
        <f t="shared" ref="N7" si="17">STDEV(I7:I9)</f>
        <v>1.527525231651948E-2</v>
      </c>
      <c r="O7">
        <f t="shared" ref="O7" si="18">N7/(SQRT(3))</f>
        <v>8.8191710368819773E-3</v>
      </c>
      <c r="P7">
        <f t="shared" ref="P7" si="19">(O7/M7)*100</f>
        <v>0.45853575581708722</v>
      </c>
      <c r="Q7">
        <v>1.34</v>
      </c>
      <c r="R7">
        <v>4883.6469999999999</v>
      </c>
      <c r="S7">
        <v>0.76400000000000001</v>
      </c>
      <c r="T7">
        <v>47.9</v>
      </c>
      <c r="U7" t="s">
        <v>48</v>
      </c>
      <c r="V7" t="s">
        <v>4</v>
      </c>
      <c r="W7">
        <v>1</v>
      </c>
      <c r="X7">
        <f t="shared" ref="X7" si="20">AVERAGE(T7:T9)</f>
        <v>48.203333333333326</v>
      </c>
      <c r="Y7">
        <f t="shared" ref="Y7" si="21">STDEV(T7:T9)</f>
        <v>0.38030689361795039</v>
      </c>
      <c r="Z7">
        <f t="shared" ref="Z7" si="22">Y7/(SQRT(3))</f>
        <v>0.21957028740499404</v>
      </c>
      <c r="AA7">
        <f t="shared" ref="AA7" si="23">(Z7/X7)*100</f>
        <v>0.45550851408269294</v>
      </c>
      <c r="AB7">
        <v>6.657</v>
      </c>
      <c r="AC7">
        <v>1576.809</v>
      </c>
      <c r="AD7">
        <v>8.2000000000000003E-2</v>
      </c>
      <c r="AE7">
        <v>5.14</v>
      </c>
      <c r="AF7" t="s">
        <v>48</v>
      </c>
      <c r="AG7" t="s">
        <v>5</v>
      </c>
      <c r="AH7">
        <v>0.32300000000000001</v>
      </c>
      <c r="AI7">
        <f t="shared" ref="AI7" si="24">AVERAGE(AE7:AE9)</f>
        <v>5.1366666666666667</v>
      </c>
      <c r="AJ7">
        <f t="shared" ref="AJ7" si="25">STDEV(AE7:AE9)</f>
        <v>7.5055534994651521E-2</v>
      </c>
      <c r="AK7">
        <f t="shared" ref="AK7" si="26">AJ7/(SQRT(3))</f>
        <v>4.3333333333333432E-2</v>
      </c>
      <c r="AL7">
        <f t="shared" ref="AL7" si="27">(AK7/AI7)*100</f>
        <v>0.84360804672290912</v>
      </c>
      <c r="AM7" t="s">
        <v>191</v>
      </c>
      <c r="AN7" t="s">
        <v>193</v>
      </c>
      <c r="AO7" t="s">
        <v>45</v>
      </c>
      <c r="AP7" t="s">
        <v>46</v>
      </c>
      <c r="AQ7" t="s">
        <v>192</v>
      </c>
      <c r="AR7">
        <v>1.8</v>
      </c>
      <c r="AS7">
        <v>3.85</v>
      </c>
      <c r="AT7">
        <v>2526.3470000000002</v>
      </c>
      <c r="AU7">
        <v>0.55400000000000005</v>
      </c>
      <c r="AV7">
        <v>30.78</v>
      </c>
      <c r="AW7" t="s">
        <v>48</v>
      </c>
      <c r="AX7" t="s">
        <v>6</v>
      </c>
      <c r="AY7" t="s">
        <v>51</v>
      </c>
      <c r="AZ7">
        <f t="shared" ref="AZ7" si="28">AVERAGE(AV7:AV9)</f>
        <v>30.693333333333332</v>
      </c>
      <c r="BA7">
        <f t="shared" ref="BA7" si="29">STDEV(AV7:AV9)</f>
        <v>7.571877794400407E-2</v>
      </c>
      <c r="BB7">
        <f t="shared" ref="BB7" si="30">BA7/(SQRT(3))</f>
        <v>4.3716256828680251E-2</v>
      </c>
      <c r="BC7">
        <f t="shared" ref="BC7" si="31">(BB7/AZ7)*100</f>
        <v>0.14242915995443176</v>
      </c>
      <c r="BE7">
        <f t="shared" ref="BE7" si="32">X7/12</f>
        <v>4.0169444444444435</v>
      </c>
      <c r="BF7">
        <f t="shared" ref="BF7" si="33">AI7/1</f>
        <v>5.1366666666666667</v>
      </c>
      <c r="BG7">
        <f t="shared" ref="BG7" si="34">M7/14</f>
        <v>0.13738095238095235</v>
      </c>
      <c r="BH7">
        <f t="shared" ref="BH7" si="35">AZ7/16</f>
        <v>1.9183333333333332</v>
      </c>
      <c r="BJ7">
        <f t="shared" ref="BJ7" si="36">((2*BH7)-BF7+(3*BG7))/BE7</f>
        <v>-0.2210279866043646</v>
      </c>
      <c r="BK7">
        <f t="shared" ref="BK7" si="37">1-(BJ7/4)+((3*BG7)/(4*BE7))</f>
        <v>1.0809072678238021</v>
      </c>
      <c r="BL7">
        <f t="shared" ref="BL7" si="38">BE7-(BF7/2)-(BG7/2)+1</f>
        <v>2.3799206349206341</v>
      </c>
      <c r="BM7">
        <f t="shared" ref="BM7" si="39">BE7/BG7</f>
        <v>29.239456961294049</v>
      </c>
      <c r="BN7">
        <f t="shared" ref="BN7" si="40">BF7/BE7</f>
        <v>1.2787497406818342</v>
      </c>
      <c r="BO7">
        <f t="shared" ref="BO7" si="41">BH7/BE7</f>
        <v>0.4775603346933131</v>
      </c>
    </row>
    <row r="8" spans="1:67" x14ac:dyDescent="0.25">
      <c r="A8" t="s">
        <v>194</v>
      </c>
      <c r="B8" t="s">
        <v>45</v>
      </c>
      <c r="C8" t="s">
        <v>46</v>
      </c>
      <c r="D8" t="s">
        <v>192</v>
      </c>
      <c r="E8">
        <v>2.016</v>
      </c>
      <c r="F8">
        <v>0.81</v>
      </c>
      <c r="G8">
        <v>99.632000000000005</v>
      </c>
      <c r="H8">
        <v>3.9E-2</v>
      </c>
      <c r="I8">
        <v>1.91</v>
      </c>
      <c r="J8" t="s">
        <v>48</v>
      </c>
      <c r="K8" t="s">
        <v>3</v>
      </c>
      <c r="L8">
        <v>1.6E-2</v>
      </c>
      <c r="Q8">
        <v>1.32</v>
      </c>
      <c r="R8">
        <v>6123.902</v>
      </c>
      <c r="S8">
        <v>0.96899999999999997</v>
      </c>
      <c r="T8">
        <v>48.08</v>
      </c>
      <c r="U8" t="s">
        <v>48</v>
      </c>
      <c r="V8" t="s">
        <v>4</v>
      </c>
      <c r="W8">
        <v>1</v>
      </c>
      <c r="AB8">
        <v>6.76</v>
      </c>
      <c r="AC8">
        <v>2046.617</v>
      </c>
      <c r="AD8">
        <v>0.105</v>
      </c>
      <c r="AE8">
        <v>5.21</v>
      </c>
      <c r="AF8" t="s">
        <v>48</v>
      </c>
      <c r="AG8" t="s">
        <v>5</v>
      </c>
      <c r="AH8">
        <v>0.33400000000000002</v>
      </c>
      <c r="AM8" t="s">
        <v>194</v>
      </c>
      <c r="AN8" t="s">
        <v>195</v>
      </c>
      <c r="AO8" t="s">
        <v>45</v>
      </c>
      <c r="AP8" t="s">
        <v>46</v>
      </c>
      <c r="AQ8" t="s">
        <v>192</v>
      </c>
      <c r="AR8">
        <v>2.0619999999999998</v>
      </c>
      <c r="AS8">
        <v>3.827</v>
      </c>
      <c r="AT8">
        <v>2881.14</v>
      </c>
      <c r="AU8">
        <v>0.63200000000000001</v>
      </c>
      <c r="AV8">
        <v>30.64</v>
      </c>
      <c r="AW8" t="s">
        <v>48</v>
      </c>
      <c r="AX8" t="s">
        <v>6</v>
      </c>
      <c r="AY8" t="s">
        <v>51</v>
      </c>
    </row>
    <row r="9" spans="1:67" x14ac:dyDescent="0.25">
      <c r="A9" t="s">
        <v>196</v>
      </c>
      <c r="B9" t="s">
        <v>45</v>
      </c>
      <c r="C9" t="s">
        <v>46</v>
      </c>
      <c r="D9" t="s">
        <v>192</v>
      </c>
      <c r="E9">
        <v>1.5249999999999999</v>
      </c>
      <c r="F9">
        <v>0.81</v>
      </c>
      <c r="G9">
        <v>76.575999999999993</v>
      </c>
      <c r="H9">
        <v>0.03</v>
      </c>
      <c r="I9">
        <v>1.94</v>
      </c>
      <c r="J9" t="s">
        <v>48</v>
      </c>
      <c r="K9" t="s">
        <v>3</v>
      </c>
      <c r="L9">
        <v>1.6E-2</v>
      </c>
      <c r="Q9">
        <v>1.343</v>
      </c>
      <c r="R9">
        <v>4743.9629999999997</v>
      </c>
      <c r="S9">
        <v>0.74199999999999999</v>
      </c>
      <c r="T9">
        <v>48.63</v>
      </c>
      <c r="U9" t="s">
        <v>48</v>
      </c>
      <c r="V9" t="s">
        <v>4</v>
      </c>
      <c r="W9">
        <v>1</v>
      </c>
      <c r="AB9">
        <v>6.62</v>
      </c>
      <c r="AC9">
        <v>1476.011</v>
      </c>
      <c r="AD9">
        <v>7.6999999999999999E-2</v>
      </c>
      <c r="AE9">
        <v>5.0599999999999996</v>
      </c>
      <c r="AF9" t="s">
        <v>48</v>
      </c>
      <c r="AG9" t="s">
        <v>5</v>
      </c>
      <c r="AH9">
        <v>0.311</v>
      </c>
      <c r="AM9" t="s">
        <v>196</v>
      </c>
      <c r="AN9" t="s">
        <v>197</v>
      </c>
      <c r="AO9" t="s">
        <v>45</v>
      </c>
      <c r="AP9" t="s">
        <v>46</v>
      </c>
      <c r="AQ9" t="s">
        <v>192</v>
      </c>
      <c r="AR9">
        <v>1.796</v>
      </c>
      <c r="AS9">
        <v>3.8530000000000002</v>
      </c>
      <c r="AT9">
        <v>2511.3530000000001</v>
      </c>
      <c r="AU9">
        <v>0.55100000000000005</v>
      </c>
      <c r="AV9">
        <v>30.66</v>
      </c>
      <c r="AW9" t="s">
        <v>48</v>
      </c>
      <c r="AX9" t="s">
        <v>6</v>
      </c>
      <c r="AY9" t="s">
        <v>51</v>
      </c>
    </row>
    <row r="10" spans="1:67" x14ac:dyDescent="0.25">
      <c r="A10" t="s">
        <v>198</v>
      </c>
      <c r="B10" t="s">
        <v>45</v>
      </c>
      <c r="C10" t="s">
        <v>46</v>
      </c>
      <c r="D10" t="s">
        <v>199</v>
      </c>
      <c r="E10">
        <v>1.7849999999999999</v>
      </c>
      <c r="F10">
        <v>0.81299999999999994</v>
      </c>
      <c r="G10">
        <v>97.804000000000002</v>
      </c>
      <c r="H10">
        <v>3.7999999999999999E-2</v>
      </c>
      <c r="I10">
        <v>2.12</v>
      </c>
      <c r="J10" t="s">
        <v>48</v>
      </c>
      <c r="K10" t="s">
        <v>3</v>
      </c>
      <c r="L10">
        <v>1.7000000000000001E-2</v>
      </c>
      <c r="M10">
        <f t="shared" ref="M10" si="42">AVERAGE(I10:I12)</f>
        <v>2.06</v>
      </c>
      <c r="N10">
        <f t="shared" ref="N10" si="43">STDEV(I10:I12)</f>
        <v>5.5677643628300383E-2</v>
      </c>
      <c r="O10">
        <f t="shared" ref="O10" si="44">N10/(SQRT(3))</f>
        <v>3.2145502536643278E-2</v>
      </c>
      <c r="P10">
        <f t="shared" ref="P10" si="45">(O10/M10)*100</f>
        <v>1.5604612881865667</v>
      </c>
      <c r="Q10">
        <v>1.327</v>
      </c>
      <c r="R10">
        <v>5670.7479999999996</v>
      </c>
      <c r="S10">
        <v>0.89400000000000002</v>
      </c>
      <c r="T10">
        <v>50.08</v>
      </c>
      <c r="U10" t="s">
        <v>48</v>
      </c>
      <c r="V10" t="s">
        <v>4</v>
      </c>
      <c r="W10">
        <v>1</v>
      </c>
      <c r="X10">
        <f t="shared" ref="X10" si="46">AVERAGE(T10:T12)</f>
        <v>50.29</v>
      </c>
      <c r="Y10">
        <f t="shared" ref="Y10" si="47">STDEV(T10:T12)</f>
        <v>0.28930952282978745</v>
      </c>
      <c r="Z10">
        <f t="shared" ref="Z10" si="48">Y10/(SQRT(3))</f>
        <v>0.16703293088489998</v>
      </c>
      <c r="AA10">
        <f t="shared" ref="AA10" si="49">(Z10/X10)*100</f>
        <v>0.33213945294273212</v>
      </c>
      <c r="AB10">
        <v>6.65</v>
      </c>
      <c r="AC10">
        <v>1736.6780000000001</v>
      </c>
      <c r="AD10">
        <v>0.09</v>
      </c>
      <c r="AE10">
        <v>5.03</v>
      </c>
      <c r="AF10" t="s">
        <v>48</v>
      </c>
      <c r="AG10" t="s">
        <v>5</v>
      </c>
      <c r="AH10">
        <v>0.30599999999999999</v>
      </c>
      <c r="AI10">
        <f t="shared" ref="AI10" si="50">AVERAGE(AE10:AE12)</f>
        <v>4.9766666666666666</v>
      </c>
      <c r="AJ10">
        <f t="shared" ref="AJ10" si="51">STDEV(AE10:AE12)</f>
        <v>0.11930353445448853</v>
      </c>
      <c r="AK10">
        <f t="shared" ref="AK10" si="52">AJ10/(SQRT(3))</f>
        <v>6.8879927732572746E-2</v>
      </c>
      <c r="AL10">
        <f t="shared" ref="AL10" si="53">(AK10/AI10)*100</f>
        <v>1.3840574896029352</v>
      </c>
      <c r="AM10" t="s">
        <v>198</v>
      </c>
      <c r="AN10" t="s">
        <v>200</v>
      </c>
      <c r="AO10" t="s">
        <v>45</v>
      </c>
      <c r="AP10" t="s">
        <v>46</v>
      </c>
      <c r="AQ10" t="s">
        <v>199</v>
      </c>
      <c r="AR10">
        <v>2.282</v>
      </c>
      <c r="AS10">
        <v>3.7730000000000001</v>
      </c>
      <c r="AT10">
        <v>3095.643</v>
      </c>
      <c r="AU10">
        <v>0.68400000000000005</v>
      </c>
      <c r="AV10">
        <v>29.96</v>
      </c>
      <c r="AW10" t="s">
        <v>48</v>
      </c>
      <c r="AX10" t="s">
        <v>6</v>
      </c>
      <c r="AY10" t="s">
        <v>51</v>
      </c>
      <c r="AZ10">
        <f>AVERAGE(AV10:AV12)</f>
        <v>29.75</v>
      </c>
      <c r="BA10">
        <f>STDEV(AV10:AV12)</f>
        <v>0.21517434791350001</v>
      </c>
      <c r="BB10">
        <f>BA10/SQRT(3)</f>
        <v>0.12423096769056143</v>
      </c>
      <c r="BC10">
        <f>(BB10/AZ10)*100</f>
        <v>0.41758308467415606</v>
      </c>
      <c r="BE10">
        <f t="shared" ref="BE10" si="54">X10/12</f>
        <v>4.190833333333333</v>
      </c>
      <c r="BF10">
        <f t="shared" ref="BF10" si="55">AI10/1</f>
        <v>4.9766666666666666</v>
      </c>
      <c r="BG10">
        <f t="shared" ref="BG10" si="56">M10/14</f>
        <v>0.14714285714285716</v>
      </c>
      <c r="BH10">
        <f t="shared" ref="BH10" si="57">AZ10/16</f>
        <v>1.859375</v>
      </c>
      <c r="BJ10">
        <f t="shared" ref="BJ10" si="58">((2*BH10)-BF10+(3*BG10))/BE10</f>
        <v>-0.19482714541374313</v>
      </c>
      <c r="BK10">
        <f t="shared" ref="BK10" si="59">1-(BJ10/4)+((3*BG10)/(4*BE10))</f>
        <v>1.0750397693378406</v>
      </c>
      <c r="BL10">
        <f t="shared" ref="BL10" si="60">BE10-(BF10/2)-(BG10/2)+1</f>
        <v>2.6289285714285713</v>
      </c>
      <c r="BM10">
        <f t="shared" ref="BM10" si="61">BE10/BG10</f>
        <v>28.481391585760512</v>
      </c>
      <c r="BN10">
        <f t="shared" ref="BN10" si="62">BF10/BE10</f>
        <v>1.1875124279180753</v>
      </c>
      <c r="BO10">
        <f t="shared" ref="BO10" si="63">BH10/BE10</f>
        <v>0.44367667528335658</v>
      </c>
    </row>
    <row r="11" spans="1:67" x14ac:dyDescent="0.25">
      <c r="A11" t="s">
        <v>201</v>
      </c>
      <c r="B11" t="s">
        <v>45</v>
      </c>
      <c r="C11" t="s">
        <v>46</v>
      </c>
      <c r="D11" t="s">
        <v>199</v>
      </c>
      <c r="E11">
        <v>2.0110000000000001</v>
      </c>
      <c r="F11">
        <v>0.82</v>
      </c>
      <c r="G11">
        <v>106.631</v>
      </c>
      <c r="H11">
        <v>4.1000000000000002E-2</v>
      </c>
      <c r="I11">
        <v>2.0499999999999998</v>
      </c>
      <c r="J11" t="s">
        <v>48</v>
      </c>
      <c r="K11" t="s">
        <v>3</v>
      </c>
      <c r="L11">
        <v>1.7000000000000001E-2</v>
      </c>
      <c r="Q11">
        <v>1.327</v>
      </c>
      <c r="R11">
        <v>6414.5290000000005</v>
      </c>
      <c r="S11">
        <v>1.018</v>
      </c>
      <c r="T11">
        <v>50.62</v>
      </c>
      <c r="U11" t="s">
        <v>48</v>
      </c>
      <c r="V11" t="s">
        <v>4</v>
      </c>
      <c r="W11">
        <v>1</v>
      </c>
      <c r="AB11">
        <v>6.6769999999999996</v>
      </c>
      <c r="AC11">
        <v>1977.98</v>
      </c>
      <c r="AD11">
        <v>0.10199999999999999</v>
      </c>
      <c r="AE11">
        <v>5.0599999999999996</v>
      </c>
      <c r="AF11" t="s">
        <v>48</v>
      </c>
      <c r="AG11" t="s">
        <v>5</v>
      </c>
      <c r="AH11">
        <v>0.308</v>
      </c>
      <c r="AM11" t="s">
        <v>201</v>
      </c>
      <c r="AN11" t="s">
        <v>202</v>
      </c>
      <c r="AO11" t="s">
        <v>45</v>
      </c>
      <c r="AP11" t="s">
        <v>46</v>
      </c>
      <c r="AQ11" t="s">
        <v>199</v>
      </c>
      <c r="AR11">
        <v>2.173</v>
      </c>
      <c r="AS11">
        <v>3.7930000000000001</v>
      </c>
      <c r="AT11">
        <v>2906.03</v>
      </c>
      <c r="AU11">
        <v>0.64200000000000002</v>
      </c>
      <c r="AV11">
        <v>29.53</v>
      </c>
      <c r="AW11" t="s">
        <v>48</v>
      </c>
      <c r="AX11" t="s">
        <v>6</v>
      </c>
      <c r="AY11" t="s">
        <v>51</v>
      </c>
    </row>
    <row r="12" spans="1:67" x14ac:dyDescent="0.25">
      <c r="A12" t="s">
        <v>203</v>
      </c>
      <c r="B12" t="s">
        <v>45</v>
      </c>
      <c r="C12" t="s">
        <v>46</v>
      </c>
      <c r="D12" t="s">
        <v>199</v>
      </c>
      <c r="E12">
        <v>2.4380000000000002</v>
      </c>
      <c r="F12">
        <v>0.80700000000000005</v>
      </c>
      <c r="G12">
        <v>126.66</v>
      </c>
      <c r="H12">
        <v>4.9000000000000002E-2</v>
      </c>
      <c r="I12">
        <v>2.0099999999999998</v>
      </c>
      <c r="J12" t="s">
        <v>48</v>
      </c>
      <c r="K12" t="s">
        <v>3</v>
      </c>
      <c r="L12">
        <v>1.7000000000000001E-2</v>
      </c>
      <c r="Q12">
        <v>1.2969999999999999</v>
      </c>
      <c r="R12">
        <v>7620.7070000000003</v>
      </c>
      <c r="S12">
        <v>1.2230000000000001</v>
      </c>
      <c r="T12">
        <v>50.17</v>
      </c>
      <c r="U12" t="s">
        <v>48</v>
      </c>
      <c r="V12" t="s">
        <v>4</v>
      </c>
      <c r="W12">
        <v>1</v>
      </c>
      <c r="AB12">
        <v>6.92</v>
      </c>
      <c r="AC12">
        <v>2311.5650000000001</v>
      </c>
      <c r="AD12">
        <v>0.11799999999999999</v>
      </c>
      <c r="AE12">
        <v>4.84</v>
      </c>
      <c r="AF12" t="s">
        <v>48</v>
      </c>
      <c r="AG12" t="s">
        <v>5</v>
      </c>
      <c r="AH12">
        <v>0.30299999999999999</v>
      </c>
      <c r="AM12" t="s">
        <v>203</v>
      </c>
      <c r="AN12" t="s">
        <v>204</v>
      </c>
      <c r="AO12" t="s">
        <v>45</v>
      </c>
      <c r="AP12" t="s">
        <v>46</v>
      </c>
      <c r="AQ12" t="s">
        <v>199</v>
      </c>
      <c r="AR12">
        <v>1.51</v>
      </c>
      <c r="AS12">
        <v>3.8530000000000002</v>
      </c>
      <c r="AT12">
        <v>2035.3620000000001</v>
      </c>
      <c r="AU12">
        <v>0.44900000000000001</v>
      </c>
      <c r="AV12">
        <v>29.76</v>
      </c>
      <c r="AW12" t="s">
        <v>48</v>
      </c>
      <c r="AX12" t="s">
        <v>6</v>
      </c>
      <c r="AY12" t="s">
        <v>51</v>
      </c>
    </row>
    <row r="13" spans="1:67" x14ac:dyDescent="0.25">
      <c r="A13" t="s">
        <v>205</v>
      </c>
      <c r="B13" t="s">
        <v>45</v>
      </c>
      <c r="C13" t="s">
        <v>46</v>
      </c>
      <c r="D13" t="s">
        <v>206</v>
      </c>
      <c r="E13">
        <v>1.639</v>
      </c>
      <c r="F13">
        <v>0.80300000000000005</v>
      </c>
      <c r="G13">
        <v>80.281999999999996</v>
      </c>
      <c r="H13">
        <v>3.1E-2</v>
      </c>
      <c r="I13">
        <v>1.9</v>
      </c>
      <c r="J13" t="s">
        <v>48</v>
      </c>
      <c r="K13" t="s">
        <v>3</v>
      </c>
      <c r="L13">
        <v>1.4999999999999999E-2</v>
      </c>
      <c r="M13">
        <f t="shared" ref="M13" si="64">AVERAGE(I13:I15)</f>
        <v>1.8866666666666667</v>
      </c>
      <c r="N13">
        <f t="shared" ref="N13" si="65">STDEV(I13:I15)</f>
        <v>1.5275252316519359E-2</v>
      </c>
      <c r="O13">
        <f t="shared" ref="O13" si="66">N13/(SQRT(3))</f>
        <v>8.8191710368819062E-3</v>
      </c>
      <c r="P13">
        <f t="shared" ref="P13" si="67">(O13/M13)*100</f>
        <v>0.46744722810328121</v>
      </c>
      <c r="Q13">
        <v>1.3069999999999999</v>
      </c>
      <c r="R13">
        <v>5272.0889999999999</v>
      </c>
      <c r="S13">
        <v>0.82799999999999996</v>
      </c>
      <c r="T13">
        <v>50.52</v>
      </c>
      <c r="U13" t="s">
        <v>48</v>
      </c>
      <c r="V13" t="s">
        <v>4</v>
      </c>
      <c r="W13">
        <v>1</v>
      </c>
      <c r="X13">
        <f t="shared" ref="X13" si="68">AVERAGE(T13:T15)</f>
        <v>51.043333333333329</v>
      </c>
      <c r="Y13">
        <f t="shared" ref="Y13" si="69">STDEV(T13:T15)</f>
        <v>0.51052260805309224</v>
      </c>
      <c r="Z13">
        <f t="shared" ref="Z13" si="70">Y13/(SQRT(3))</f>
        <v>0.29475036518684261</v>
      </c>
      <c r="AA13">
        <f t="shared" ref="AA13" si="71">(Z13/X13)*100</f>
        <v>0.57745124767225753</v>
      </c>
      <c r="AB13">
        <v>6.633</v>
      </c>
      <c r="AC13">
        <v>1571.433</v>
      </c>
      <c r="AD13">
        <v>8.2000000000000003E-2</v>
      </c>
      <c r="AE13">
        <v>4.99</v>
      </c>
      <c r="AF13" t="s">
        <v>48</v>
      </c>
      <c r="AG13" t="s">
        <v>5</v>
      </c>
      <c r="AH13">
        <v>0.29799999999999999</v>
      </c>
      <c r="AI13">
        <f t="shared" ref="AI13" si="72">AVERAGE(AE13:AE15)</f>
        <v>4.919999999999999</v>
      </c>
      <c r="AJ13">
        <f t="shared" ref="AJ13" si="73">STDEV(AE13:AE15)</f>
        <v>9.6436507609929847E-2</v>
      </c>
      <c r="AK13">
        <f t="shared" ref="AK13" si="74">AJ13/(SQRT(3))</f>
        <v>5.5677643628300397E-2</v>
      </c>
      <c r="AL13">
        <f t="shared" ref="AL13" si="75">(AK13/AI13)*100</f>
        <v>1.1316594233394393</v>
      </c>
      <c r="AM13" t="s">
        <v>205</v>
      </c>
      <c r="AN13" t="s">
        <v>207</v>
      </c>
      <c r="AO13" t="s">
        <v>45</v>
      </c>
      <c r="AP13" t="s">
        <v>46</v>
      </c>
      <c r="AQ13" t="s">
        <v>208</v>
      </c>
      <c r="AR13">
        <v>2.1110000000000002</v>
      </c>
      <c r="AS13">
        <v>3.847</v>
      </c>
      <c r="AT13">
        <v>2752.366</v>
      </c>
      <c r="AU13">
        <v>0.64</v>
      </c>
      <c r="AV13">
        <v>30.32</v>
      </c>
      <c r="AW13" t="s">
        <v>48</v>
      </c>
      <c r="AX13" t="s">
        <v>6</v>
      </c>
      <c r="AY13" t="s">
        <v>51</v>
      </c>
      <c r="AZ13">
        <f t="shared" ref="AZ13" si="76">AVERAGE(AV13:AV15)</f>
        <v>30.330000000000002</v>
      </c>
      <c r="BA13">
        <f t="shared" ref="BA13" si="77">STDEV(AV13:AV15)</f>
        <v>0.1452583904633391</v>
      </c>
      <c r="BB13">
        <f t="shared" ref="BB13" si="78">BA13/(SQRT(3))</f>
        <v>8.3864970836060607E-2</v>
      </c>
      <c r="BC13">
        <f t="shared" ref="BC13" si="79">(BB13/AZ13)*100</f>
        <v>0.27650831136188786</v>
      </c>
      <c r="BE13">
        <f t="shared" ref="BE13" si="80">X13/12</f>
        <v>4.2536111111111108</v>
      </c>
      <c r="BF13">
        <f t="shared" ref="BF13" si="81">AI13/1</f>
        <v>4.919999999999999</v>
      </c>
      <c r="BG13">
        <f t="shared" ref="BG13" si="82">M13/14</f>
        <v>0.13476190476190478</v>
      </c>
      <c r="BH13">
        <f t="shared" ref="BH13" si="83">AZ13/16</f>
        <v>1.8956250000000001</v>
      </c>
      <c r="BJ13">
        <f t="shared" ref="BJ13" si="84">((2*BH13)-BF13+(3*BG13))/BE13</f>
        <v>-0.17031747068317274</v>
      </c>
      <c r="BK13">
        <f t="shared" ref="BK13" si="85">1-(BJ13/4)+((3*BG13)/(4*BE13))</f>
        <v>1.066340690916215</v>
      </c>
      <c r="BL13">
        <f t="shared" ref="BL13" si="86">BE13-(BF13/2)-(BG13/2)+1</f>
        <v>2.7262301587301589</v>
      </c>
      <c r="BM13">
        <f t="shared" ref="BM13" si="87">BE13/BG13</f>
        <v>31.563898704358063</v>
      </c>
      <c r="BN13">
        <f t="shared" ref="BN13" si="88">BF13/BE13</f>
        <v>1.1566642721870304</v>
      </c>
      <c r="BO13">
        <f t="shared" ref="BO13" si="89">BH13/BE13</f>
        <v>0.44565075426108541</v>
      </c>
    </row>
    <row r="14" spans="1:67" x14ac:dyDescent="0.25">
      <c r="A14" t="s">
        <v>209</v>
      </c>
      <c r="B14" t="s">
        <v>45</v>
      </c>
      <c r="C14" t="s">
        <v>46</v>
      </c>
      <c r="D14" t="s">
        <v>206</v>
      </c>
      <c r="E14">
        <v>2.024</v>
      </c>
      <c r="F14">
        <v>0.81299999999999994</v>
      </c>
      <c r="G14">
        <v>97.884</v>
      </c>
      <c r="H14">
        <v>3.7999999999999999E-2</v>
      </c>
      <c r="I14">
        <v>1.87</v>
      </c>
      <c r="J14" t="s">
        <v>48</v>
      </c>
      <c r="K14" t="s">
        <v>3</v>
      </c>
      <c r="L14">
        <v>1.4999999999999999E-2</v>
      </c>
      <c r="Q14">
        <v>1.32</v>
      </c>
      <c r="R14">
        <v>6564.0010000000002</v>
      </c>
      <c r="S14">
        <v>1.0429999999999999</v>
      </c>
      <c r="T14">
        <v>51.54</v>
      </c>
      <c r="U14" t="s">
        <v>48</v>
      </c>
      <c r="V14" t="s">
        <v>4</v>
      </c>
      <c r="W14">
        <v>1</v>
      </c>
      <c r="AB14">
        <v>6.7629999999999999</v>
      </c>
      <c r="AC14">
        <v>1953.1089999999999</v>
      </c>
      <c r="AD14">
        <v>0.1</v>
      </c>
      <c r="AE14">
        <v>4.96</v>
      </c>
      <c r="AF14" t="s">
        <v>48</v>
      </c>
      <c r="AG14" t="s">
        <v>5</v>
      </c>
      <c r="AH14">
        <v>0.29799999999999999</v>
      </c>
      <c r="AM14" t="s">
        <v>209</v>
      </c>
      <c r="AN14" t="s">
        <v>210</v>
      </c>
      <c r="AO14" t="s">
        <v>45</v>
      </c>
      <c r="AP14" t="s">
        <v>46</v>
      </c>
      <c r="AQ14" t="s">
        <v>208</v>
      </c>
      <c r="AR14">
        <v>2.1579999999999999</v>
      </c>
      <c r="AS14">
        <v>3.843</v>
      </c>
      <c r="AT14">
        <v>2797.2040000000002</v>
      </c>
      <c r="AU14">
        <v>0.65200000000000002</v>
      </c>
      <c r="AV14">
        <v>30.19</v>
      </c>
      <c r="AW14" t="s">
        <v>48</v>
      </c>
      <c r="AX14" t="s">
        <v>6</v>
      </c>
      <c r="AY14" t="s">
        <v>51</v>
      </c>
    </row>
    <row r="15" spans="1:67" x14ac:dyDescent="0.25">
      <c r="A15" t="s">
        <v>211</v>
      </c>
      <c r="B15" t="s">
        <v>45</v>
      </c>
      <c r="C15" t="s">
        <v>46</v>
      </c>
      <c r="D15" t="s">
        <v>206</v>
      </c>
      <c r="E15">
        <v>1.714</v>
      </c>
      <c r="F15">
        <v>0.80300000000000005</v>
      </c>
      <c r="G15">
        <v>83.834999999999994</v>
      </c>
      <c r="H15">
        <v>3.2000000000000001E-2</v>
      </c>
      <c r="I15">
        <v>1.89</v>
      </c>
      <c r="J15" t="s">
        <v>48</v>
      </c>
      <c r="K15" t="s">
        <v>3</v>
      </c>
      <c r="L15">
        <v>1.4999999999999999E-2</v>
      </c>
      <c r="Q15">
        <v>1.3169999999999999</v>
      </c>
      <c r="R15">
        <v>5558.22</v>
      </c>
      <c r="S15">
        <v>0.875</v>
      </c>
      <c r="T15">
        <v>51.07</v>
      </c>
      <c r="U15" t="s">
        <v>48</v>
      </c>
      <c r="V15" t="s">
        <v>4</v>
      </c>
      <c r="W15">
        <v>1</v>
      </c>
      <c r="AB15">
        <v>6.6630000000000003</v>
      </c>
      <c r="AC15">
        <v>1585.4359999999999</v>
      </c>
      <c r="AD15">
        <v>8.2000000000000003E-2</v>
      </c>
      <c r="AE15">
        <v>4.8099999999999996</v>
      </c>
      <c r="AF15" t="s">
        <v>48</v>
      </c>
      <c r="AG15" t="s">
        <v>5</v>
      </c>
      <c r="AH15">
        <v>0.28499999999999998</v>
      </c>
      <c r="AM15" t="s">
        <v>211</v>
      </c>
      <c r="AN15" t="s">
        <v>212</v>
      </c>
      <c r="AO15" t="s">
        <v>45</v>
      </c>
      <c r="AP15" t="s">
        <v>46</v>
      </c>
      <c r="AQ15" t="s">
        <v>208</v>
      </c>
      <c r="AR15">
        <v>2.2669999999999999</v>
      </c>
      <c r="AS15">
        <v>3.8330000000000002</v>
      </c>
      <c r="AT15">
        <v>2948.2779999999998</v>
      </c>
      <c r="AU15">
        <v>0.69099999999999995</v>
      </c>
      <c r="AV15">
        <v>30.48</v>
      </c>
      <c r="AW15" t="s">
        <v>48</v>
      </c>
      <c r="AX15" t="s">
        <v>6</v>
      </c>
      <c r="AY15" t="s">
        <v>51</v>
      </c>
    </row>
    <row r="16" spans="1:67" x14ac:dyDescent="0.25">
      <c r="A16" t="s">
        <v>213</v>
      </c>
      <c r="B16" t="s">
        <v>45</v>
      </c>
      <c r="C16" t="s">
        <v>46</v>
      </c>
      <c r="D16" t="s">
        <v>214</v>
      </c>
      <c r="E16">
        <v>2.1080000000000001</v>
      </c>
      <c r="F16">
        <v>0.82</v>
      </c>
      <c r="G16">
        <v>93.546999999999997</v>
      </c>
      <c r="H16">
        <v>3.5999999999999997E-2</v>
      </c>
      <c r="I16">
        <v>1.72</v>
      </c>
      <c r="J16" t="s">
        <v>48</v>
      </c>
      <c r="K16" t="s">
        <v>3</v>
      </c>
      <c r="L16">
        <v>1.2999999999999999E-2</v>
      </c>
      <c r="M16">
        <f t="shared" ref="M16" si="90">AVERAGE(I16:I18)</f>
        <v>1.7666666666666666</v>
      </c>
      <c r="N16">
        <f t="shared" ref="N16" si="91">STDEV(I16:I18)</f>
        <v>4.0414518843273836E-2</v>
      </c>
      <c r="O16">
        <f t="shared" ref="O16" si="92">N16/(SQRT(3))</f>
        <v>2.3333333333333355E-2</v>
      </c>
      <c r="P16">
        <f t="shared" ref="P16" si="93">(O16/M16)*100</f>
        <v>1.3207547169811333</v>
      </c>
      <c r="Q16">
        <v>1.333</v>
      </c>
      <c r="R16">
        <v>6972.299</v>
      </c>
      <c r="S16">
        <v>1.1120000000000001</v>
      </c>
      <c r="T16">
        <v>52.76</v>
      </c>
      <c r="U16" t="s">
        <v>48</v>
      </c>
      <c r="V16" t="s">
        <v>4</v>
      </c>
      <c r="W16">
        <v>1</v>
      </c>
      <c r="X16">
        <f t="shared" ref="X16" si="94">AVERAGE(T16:T18)</f>
        <v>53.023333333333333</v>
      </c>
      <c r="Y16">
        <f t="shared" ref="Y16" si="95">STDEV(T16:T18)</f>
        <v>0.93329166573656719</v>
      </c>
      <c r="Z16">
        <f t="shared" ref="Z16" si="96">Y16/(SQRT(3))</f>
        <v>0.53883619444544129</v>
      </c>
      <c r="AA16">
        <f t="shared" ref="AA16" si="97">(Z16/X16)*100</f>
        <v>1.0162246704823812</v>
      </c>
      <c r="AB16">
        <v>6.7229999999999999</v>
      </c>
      <c r="AC16">
        <v>2065.761</v>
      </c>
      <c r="AD16">
        <v>0.106</v>
      </c>
      <c r="AE16">
        <v>5.03</v>
      </c>
      <c r="AF16" t="s">
        <v>48</v>
      </c>
      <c r="AG16" t="s">
        <v>5</v>
      </c>
      <c r="AH16">
        <v>0.29599999999999999</v>
      </c>
      <c r="AI16">
        <f t="shared" ref="AI16" si="98">AVERAGE(AE16:AE18)</f>
        <v>5.0200000000000005</v>
      </c>
      <c r="AJ16">
        <f t="shared" ref="AJ16" si="99">STDEV(AE16:AE18)</f>
        <v>1.0000000000000231E-2</v>
      </c>
      <c r="AK16">
        <f t="shared" ref="AK16" si="100">AJ16/(SQRT(3))</f>
        <v>5.7735026918963915E-3</v>
      </c>
      <c r="AL16">
        <f t="shared" ref="AL16" si="101">(AK16/AI16)*100</f>
        <v>0.11501001378279663</v>
      </c>
      <c r="AM16" t="s">
        <v>213</v>
      </c>
      <c r="AN16" t="s">
        <v>215</v>
      </c>
      <c r="AO16" t="s">
        <v>45</v>
      </c>
      <c r="AP16" t="s">
        <v>46</v>
      </c>
      <c r="AQ16" t="s">
        <v>216</v>
      </c>
      <c r="AR16">
        <v>2.395</v>
      </c>
      <c r="AS16">
        <v>3.8</v>
      </c>
      <c r="AT16">
        <v>3044.0819999999999</v>
      </c>
      <c r="AU16">
        <v>0.67200000000000004</v>
      </c>
      <c r="AV16">
        <v>28.07</v>
      </c>
      <c r="AW16" t="s">
        <v>48</v>
      </c>
      <c r="AX16" t="s">
        <v>6</v>
      </c>
      <c r="AY16" t="s">
        <v>51</v>
      </c>
      <c r="AZ16">
        <f t="shared" ref="AZ16" si="102">AVERAGE(AV16:AV18)</f>
        <v>28.093333333333334</v>
      </c>
      <c r="BA16">
        <f t="shared" ref="BA16" si="103">STDEV(AV16:AV18)</f>
        <v>0.15631165450257919</v>
      </c>
      <c r="BB16">
        <f t="shared" ref="BB16" si="104">BA16/SQRT(3)</f>
        <v>9.0246575804539875E-2</v>
      </c>
      <c r="BC16">
        <f t="shared" ref="BC16" si="105">(BB16/AZ16)*100</f>
        <v>0.32123840461986192</v>
      </c>
      <c r="BE16">
        <f t="shared" ref="BE16" si="106">X16/12</f>
        <v>4.4186111111111108</v>
      </c>
      <c r="BF16">
        <f t="shared" ref="BF16" si="107">AI16/1</f>
        <v>5.0200000000000005</v>
      </c>
      <c r="BG16">
        <f t="shared" ref="BG16" si="108">M16/14</f>
        <v>0.12619047619047619</v>
      </c>
      <c r="BH16">
        <f t="shared" ref="BH16" si="109">AZ16/16</f>
        <v>1.7558333333333334</v>
      </c>
      <c r="BJ16">
        <f t="shared" ref="BJ16" si="110">((2*BH16)-BF16+(3*BG16))/BE16</f>
        <v>-0.25568258358853707</v>
      </c>
      <c r="BK16">
        <f t="shared" ref="BK16" si="111">1-(BJ16/4)+((3*BG16)/(4*BE16))</f>
        <v>1.0853397875149304</v>
      </c>
      <c r="BL16">
        <f t="shared" ref="BL16" si="112">BE16-(BF16/2)-(BG16/2)+1</f>
        <v>2.8455158730158727</v>
      </c>
      <c r="BM16">
        <f t="shared" ref="BM16" si="113">BE16/BG16</f>
        <v>35.015408805031448</v>
      </c>
      <c r="BN16">
        <f t="shared" ref="BN16" si="114">BF16/BE16</f>
        <v>1.1361036021877162</v>
      </c>
      <c r="BO16">
        <f t="shared" ref="BO16" si="115">BH16/BE16</f>
        <v>0.39737222606399702</v>
      </c>
    </row>
    <row r="17" spans="1:67" x14ac:dyDescent="0.25">
      <c r="A17" t="s">
        <v>217</v>
      </c>
      <c r="B17" t="s">
        <v>45</v>
      </c>
      <c r="C17" t="s">
        <v>46</v>
      </c>
      <c r="D17" t="s">
        <v>214</v>
      </c>
      <c r="E17">
        <v>2.0019999999999998</v>
      </c>
      <c r="F17">
        <v>0.81</v>
      </c>
      <c r="G17">
        <v>92.543000000000006</v>
      </c>
      <c r="H17">
        <v>3.5999999999999997E-2</v>
      </c>
      <c r="I17">
        <v>1.79</v>
      </c>
      <c r="J17" t="s">
        <v>48</v>
      </c>
      <c r="K17" t="s">
        <v>3</v>
      </c>
      <c r="L17">
        <v>1.4E-2</v>
      </c>
      <c r="Q17">
        <v>1.33</v>
      </c>
      <c r="R17">
        <v>6795.6970000000001</v>
      </c>
      <c r="S17">
        <v>1.0820000000000001</v>
      </c>
      <c r="T17">
        <v>54.06</v>
      </c>
      <c r="U17" t="s">
        <v>48</v>
      </c>
      <c r="V17" t="s">
        <v>4</v>
      </c>
      <c r="W17">
        <v>1</v>
      </c>
      <c r="AB17">
        <v>6.6630000000000003</v>
      </c>
      <c r="AC17">
        <v>1954.453</v>
      </c>
      <c r="AD17">
        <v>0.10100000000000001</v>
      </c>
      <c r="AE17">
        <v>5.0199999999999996</v>
      </c>
      <c r="AF17" t="s">
        <v>48</v>
      </c>
      <c r="AG17" t="s">
        <v>5</v>
      </c>
      <c r="AH17">
        <v>0.28799999999999998</v>
      </c>
      <c r="AM17" t="s">
        <v>217</v>
      </c>
      <c r="AN17" t="s">
        <v>218</v>
      </c>
      <c r="AO17" t="s">
        <v>45</v>
      </c>
      <c r="AP17" t="s">
        <v>46</v>
      </c>
      <c r="AQ17" t="s">
        <v>216</v>
      </c>
      <c r="AR17">
        <v>1.885</v>
      </c>
      <c r="AS17">
        <v>3.83</v>
      </c>
      <c r="AT17">
        <v>2412.4859999999999</v>
      </c>
      <c r="AU17">
        <v>0.53300000000000003</v>
      </c>
      <c r="AV17">
        <v>28.26</v>
      </c>
      <c r="AW17" t="s">
        <v>48</v>
      </c>
      <c r="AX17" t="s">
        <v>6</v>
      </c>
      <c r="AY17" t="s">
        <v>51</v>
      </c>
    </row>
    <row r="18" spans="1:67" x14ac:dyDescent="0.25">
      <c r="A18" t="s">
        <v>219</v>
      </c>
      <c r="B18" t="s">
        <v>45</v>
      </c>
      <c r="C18" t="s">
        <v>46</v>
      </c>
      <c r="D18" t="s">
        <v>214</v>
      </c>
      <c r="E18">
        <v>2.2240000000000002</v>
      </c>
      <c r="F18">
        <v>0.81</v>
      </c>
      <c r="G18">
        <v>103.015</v>
      </c>
      <c r="H18">
        <v>0.04</v>
      </c>
      <c r="I18">
        <v>1.79</v>
      </c>
      <c r="J18" t="s">
        <v>48</v>
      </c>
      <c r="K18" t="s">
        <v>3</v>
      </c>
      <c r="L18">
        <v>1.4E-2</v>
      </c>
      <c r="Q18">
        <v>1.3069999999999999</v>
      </c>
      <c r="R18">
        <v>7264.2740000000003</v>
      </c>
      <c r="S18">
        <v>1.1619999999999999</v>
      </c>
      <c r="T18">
        <v>52.25</v>
      </c>
      <c r="U18" t="s">
        <v>48</v>
      </c>
      <c r="V18" t="s">
        <v>4</v>
      </c>
      <c r="W18">
        <v>1</v>
      </c>
      <c r="AB18">
        <v>6.8470000000000004</v>
      </c>
      <c r="AC18">
        <v>2176.4029999999998</v>
      </c>
      <c r="AD18">
        <v>0.111</v>
      </c>
      <c r="AE18">
        <v>5.01</v>
      </c>
      <c r="AF18" t="s">
        <v>48</v>
      </c>
      <c r="AG18" t="s">
        <v>5</v>
      </c>
      <c r="AH18">
        <v>0.3</v>
      </c>
      <c r="AM18" t="s">
        <v>219</v>
      </c>
      <c r="AN18" t="s">
        <v>220</v>
      </c>
      <c r="AO18" t="s">
        <v>45</v>
      </c>
      <c r="AP18" t="s">
        <v>46</v>
      </c>
      <c r="AQ18" t="s">
        <v>216</v>
      </c>
      <c r="AR18">
        <v>2.1389999999999998</v>
      </c>
      <c r="AS18">
        <v>3.81</v>
      </c>
      <c r="AT18">
        <v>2707.5349999999999</v>
      </c>
      <c r="AU18">
        <v>0.59799999999999998</v>
      </c>
      <c r="AV18">
        <v>27.95</v>
      </c>
      <c r="AW18" t="s">
        <v>48</v>
      </c>
      <c r="AX18" t="s">
        <v>6</v>
      </c>
      <c r="AY18" t="s">
        <v>51</v>
      </c>
    </row>
    <row r="19" spans="1:67" x14ac:dyDescent="0.25">
      <c r="A19" t="s">
        <v>221</v>
      </c>
      <c r="B19" t="s">
        <v>45</v>
      </c>
      <c r="C19" t="s">
        <v>46</v>
      </c>
      <c r="D19" t="s">
        <v>222</v>
      </c>
      <c r="E19">
        <v>1.532</v>
      </c>
      <c r="F19">
        <v>0.80700000000000005</v>
      </c>
      <c r="G19">
        <v>67.662999999999997</v>
      </c>
      <c r="H19">
        <v>2.5999999999999999E-2</v>
      </c>
      <c r="I19">
        <v>1.71</v>
      </c>
      <c r="J19" t="s">
        <v>48</v>
      </c>
      <c r="K19" t="s">
        <v>3</v>
      </c>
      <c r="L19">
        <v>1.2999999999999999E-2</v>
      </c>
      <c r="M19">
        <f t="shared" ref="M19" si="116">AVERAGE(I19:I21)</f>
        <v>1.6933333333333334</v>
      </c>
      <c r="N19">
        <f t="shared" ref="N19" si="117">STDEV(I19:I21)</f>
        <v>1.527525231651948E-2</v>
      </c>
      <c r="O19">
        <f t="shared" ref="O19" si="118">N19/(SQRT(3))</f>
        <v>8.8191710368819773E-3</v>
      </c>
      <c r="P19">
        <f t="shared" ref="P19" si="119">(O19/M19)*100</f>
        <v>0.52081718721743964</v>
      </c>
      <c r="Q19">
        <v>1.32</v>
      </c>
      <c r="R19">
        <v>5108.442</v>
      </c>
      <c r="S19">
        <v>0.80100000000000005</v>
      </c>
      <c r="T19">
        <v>52.3</v>
      </c>
      <c r="U19" t="s">
        <v>48</v>
      </c>
      <c r="V19" t="s">
        <v>4</v>
      </c>
      <c r="W19">
        <v>1</v>
      </c>
      <c r="X19">
        <f t="shared" ref="X19" si="120">AVERAGE(T19:T21)</f>
        <v>51.993333333333339</v>
      </c>
      <c r="Y19">
        <f t="shared" ref="Y19" si="121">STDEV(T19:T21)</f>
        <v>0.26558112382722421</v>
      </c>
      <c r="Z19">
        <f t="shared" ref="Z19" si="122">Y19/(SQRT(3))</f>
        <v>0.15333333333333124</v>
      </c>
      <c r="AA19">
        <f t="shared" ref="AA19" si="123">(Z19/X19)*100</f>
        <v>0.2949096037953543</v>
      </c>
      <c r="AB19">
        <v>6.6470000000000002</v>
      </c>
      <c r="AC19">
        <v>1510.5060000000001</v>
      </c>
      <c r="AD19">
        <v>7.9000000000000001E-2</v>
      </c>
      <c r="AE19">
        <v>5.14</v>
      </c>
      <c r="AF19" t="s">
        <v>48</v>
      </c>
      <c r="AG19" t="s">
        <v>5</v>
      </c>
      <c r="AH19">
        <v>0.29599999999999999</v>
      </c>
      <c r="AI19">
        <f t="shared" ref="AI19" si="124">AVERAGE(AE19:AE21)</f>
        <v>5.2666666666666666</v>
      </c>
      <c r="AJ19">
        <f t="shared" ref="AJ19" si="125">STDEV(AE19:AE21)</f>
        <v>0.13576941236277557</v>
      </c>
      <c r="AK19">
        <f t="shared" ref="AK19" si="126">AJ19/(SQRT(3))</f>
        <v>7.838650677536578E-2</v>
      </c>
      <c r="AL19">
        <f t="shared" ref="AL19" si="127">(AK19/AI19)*100</f>
        <v>1.4883513944689706</v>
      </c>
      <c r="AM19" t="s">
        <v>221</v>
      </c>
      <c r="AN19" t="s">
        <v>223</v>
      </c>
      <c r="AO19" t="s">
        <v>45</v>
      </c>
      <c r="AP19" t="s">
        <v>46</v>
      </c>
      <c r="AQ19" t="s">
        <v>222</v>
      </c>
      <c r="AR19">
        <v>1.851</v>
      </c>
      <c r="AS19">
        <v>3.84</v>
      </c>
      <c r="AT19">
        <v>2629.864</v>
      </c>
      <c r="AU19">
        <v>0.57699999999999996</v>
      </c>
      <c r="AV19">
        <v>31.16</v>
      </c>
      <c r="AW19" t="s">
        <v>48</v>
      </c>
      <c r="AX19" t="s">
        <v>6</v>
      </c>
      <c r="AY19" t="s">
        <v>51</v>
      </c>
      <c r="AZ19">
        <f t="shared" ref="AZ19" si="128">AVERAGE(AV19:AV21)</f>
        <v>30.926666666666666</v>
      </c>
      <c r="BA19">
        <f t="shared" ref="BA19" si="129">STDEV(AV19:AV21)</f>
        <v>0.20231987873991336</v>
      </c>
      <c r="BB19">
        <f t="shared" ref="BB19" si="130">BA19/(SQRT(3))</f>
        <v>0.11680943645290143</v>
      </c>
      <c r="BC19">
        <f t="shared" ref="BC19" si="131">(BB19/AZ19)*100</f>
        <v>0.37769811312643276</v>
      </c>
      <c r="BE19">
        <f t="shared" ref="BE19" si="132">X19/12</f>
        <v>4.3327777777777783</v>
      </c>
      <c r="BF19">
        <f t="shared" ref="BF19" si="133">AI19/1</f>
        <v>5.2666666666666666</v>
      </c>
      <c r="BG19">
        <f t="shared" ref="BG19" si="134">M19/14</f>
        <v>0.12095238095238095</v>
      </c>
      <c r="BH19">
        <f t="shared" ref="BH19" si="135">AZ19/16</f>
        <v>1.9329166666666666</v>
      </c>
      <c r="BJ19">
        <f t="shared" ref="BJ19" si="136">((2*BH19)-BF19+(3*BG19))/BE19</f>
        <v>-0.23956368032531639</v>
      </c>
      <c r="BK19">
        <f t="shared" ref="BK19" si="137">1-(BJ19/4)+((3*BG19)/(4*BE19))</f>
        <v>1.08082767021413</v>
      </c>
      <c r="BL19">
        <f t="shared" ref="BL19" si="138">BE19-(BF19/2)-(BG19/2)+1</f>
        <v>2.6389682539682546</v>
      </c>
      <c r="BM19">
        <f t="shared" ref="BM19" si="139">BE19/BG19</f>
        <v>35.822178477690294</v>
      </c>
      <c r="BN19">
        <f t="shared" ref="BN19" si="140">BF19/BE19</f>
        <v>1.2155404539043466</v>
      </c>
      <c r="BO19">
        <f t="shared" ref="BO19" si="141">BH19/BE19</f>
        <v>0.44611488652391323</v>
      </c>
    </row>
    <row r="20" spans="1:67" x14ac:dyDescent="0.25">
      <c r="A20" t="s">
        <v>224</v>
      </c>
      <c r="B20" t="s">
        <v>45</v>
      </c>
      <c r="C20" t="s">
        <v>46</v>
      </c>
      <c r="D20" t="s">
        <v>222</v>
      </c>
      <c r="E20">
        <v>2.202</v>
      </c>
      <c r="F20">
        <v>0.81</v>
      </c>
      <c r="G20">
        <v>96.233000000000004</v>
      </c>
      <c r="H20">
        <v>3.6999999999999998E-2</v>
      </c>
      <c r="I20">
        <v>1.69</v>
      </c>
      <c r="J20" t="s">
        <v>48</v>
      </c>
      <c r="K20" t="s">
        <v>3</v>
      </c>
      <c r="L20">
        <v>1.2999999999999999E-2</v>
      </c>
      <c r="Q20">
        <v>1.2929999999999999</v>
      </c>
      <c r="R20">
        <v>7143.8109999999997</v>
      </c>
      <c r="S20">
        <v>1.141</v>
      </c>
      <c r="T20">
        <v>51.84</v>
      </c>
      <c r="U20" t="s">
        <v>48</v>
      </c>
      <c r="V20" t="s">
        <v>4</v>
      </c>
      <c r="W20">
        <v>1</v>
      </c>
      <c r="AB20">
        <v>6.8230000000000004</v>
      </c>
      <c r="AC20">
        <v>2262.8519999999999</v>
      </c>
      <c r="AD20">
        <v>0.11600000000000001</v>
      </c>
      <c r="AE20">
        <v>5.25</v>
      </c>
      <c r="AF20" t="s">
        <v>48</v>
      </c>
      <c r="AG20" t="s">
        <v>5</v>
      </c>
      <c r="AH20">
        <v>0.317</v>
      </c>
      <c r="AM20" t="s">
        <v>224</v>
      </c>
      <c r="AN20" t="s">
        <v>225</v>
      </c>
      <c r="AO20" t="s">
        <v>45</v>
      </c>
      <c r="AP20" t="s">
        <v>46</v>
      </c>
      <c r="AQ20" t="s">
        <v>222</v>
      </c>
      <c r="AR20">
        <v>1.99</v>
      </c>
      <c r="AS20">
        <v>3.8370000000000002</v>
      </c>
      <c r="AT20">
        <v>2797.1179999999999</v>
      </c>
      <c r="AU20">
        <v>0.61299999999999999</v>
      </c>
      <c r="AV20">
        <v>30.82</v>
      </c>
      <c r="AW20" t="s">
        <v>48</v>
      </c>
      <c r="AX20" t="s">
        <v>6</v>
      </c>
      <c r="AY20" t="s">
        <v>51</v>
      </c>
    </row>
    <row r="21" spans="1:67" x14ac:dyDescent="0.25">
      <c r="A21" t="s">
        <v>226</v>
      </c>
      <c r="B21" t="s">
        <v>45</v>
      </c>
      <c r="C21" t="s">
        <v>46</v>
      </c>
      <c r="D21" t="s">
        <v>222</v>
      </c>
      <c r="E21">
        <v>1.7949999999999999</v>
      </c>
      <c r="F21">
        <v>0.81</v>
      </c>
      <c r="G21">
        <v>78.004000000000005</v>
      </c>
      <c r="H21">
        <v>0.03</v>
      </c>
      <c r="I21">
        <v>1.68</v>
      </c>
      <c r="J21" t="s">
        <v>48</v>
      </c>
      <c r="K21" t="s">
        <v>3</v>
      </c>
      <c r="L21">
        <v>1.2999999999999999E-2</v>
      </c>
      <c r="Q21">
        <v>1.3129999999999999</v>
      </c>
      <c r="R21">
        <v>5891.7120000000004</v>
      </c>
      <c r="S21">
        <v>0.93100000000000005</v>
      </c>
      <c r="T21">
        <v>51.84</v>
      </c>
      <c r="U21" t="s">
        <v>48</v>
      </c>
      <c r="V21" t="s">
        <v>4</v>
      </c>
      <c r="W21">
        <v>1</v>
      </c>
      <c r="AB21">
        <v>6.6970000000000001</v>
      </c>
      <c r="AC21">
        <v>1885.356</v>
      </c>
      <c r="AD21">
        <v>9.7000000000000003E-2</v>
      </c>
      <c r="AE21">
        <v>5.41</v>
      </c>
      <c r="AF21" t="s">
        <v>48</v>
      </c>
      <c r="AG21" t="s">
        <v>5</v>
      </c>
      <c r="AH21">
        <v>0.32</v>
      </c>
      <c r="AM21" t="s">
        <v>226</v>
      </c>
      <c r="AN21" t="s">
        <v>227</v>
      </c>
      <c r="AO21" t="s">
        <v>45</v>
      </c>
      <c r="AP21" t="s">
        <v>46</v>
      </c>
      <c r="AQ21" t="s">
        <v>222</v>
      </c>
      <c r="AR21">
        <v>2.3849999999999998</v>
      </c>
      <c r="AS21">
        <v>3.8130000000000002</v>
      </c>
      <c r="AT21">
        <v>3350.2820000000002</v>
      </c>
      <c r="AU21">
        <v>0.73499999999999999</v>
      </c>
      <c r="AV21">
        <v>30.8</v>
      </c>
      <c r="AW21" t="s">
        <v>48</v>
      </c>
      <c r="AX21" t="s">
        <v>6</v>
      </c>
      <c r="AY21" t="s">
        <v>51</v>
      </c>
    </row>
    <row r="22" spans="1:67" x14ac:dyDescent="0.25">
      <c r="A22" t="s">
        <v>228</v>
      </c>
      <c r="B22" t="s">
        <v>45</v>
      </c>
      <c r="C22" t="s">
        <v>46</v>
      </c>
      <c r="D22" t="s">
        <v>229</v>
      </c>
      <c r="E22">
        <v>1.8839999999999999</v>
      </c>
      <c r="F22">
        <v>0.80700000000000005</v>
      </c>
      <c r="G22">
        <v>79.534000000000006</v>
      </c>
      <c r="H22">
        <v>3.1E-2</v>
      </c>
      <c r="I22">
        <v>1.63</v>
      </c>
      <c r="J22" t="s">
        <v>48</v>
      </c>
      <c r="K22" t="s">
        <v>3</v>
      </c>
      <c r="L22">
        <v>1.2999999999999999E-2</v>
      </c>
      <c r="M22">
        <f t="shared" ref="M22" si="142">AVERAGE(I22:I24)</f>
        <v>1.6466666666666665</v>
      </c>
      <c r="N22">
        <f t="shared" ref="N22" si="143">STDEV(I22:I24)</f>
        <v>2.8867513459481315E-2</v>
      </c>
      <c r="O22">
        <f t="shared" ref="O22" si="144">N22/(SQRT(3))</f>
        <v>1.6666666666666684E-2</v>
      </c>
      <c r="P22">
        <f t="shared" ref="P22" si="145">(O22/M22)*100</f>
        <v>1.0121457489878556</v>
      </c>
      <c r="Q22">
        <v>1.31</v>
      </c>
      <c r="R22">
        <v>6131.3739999999998</v>
      </c>
      <c r="S22">
        <v>0.97099999999999997</v>
      </c>
      <c r="T22">
        <v>51.52</v>
      </c>
      <c r="U22" t="s">
        <v>48</v>
      </c>
      <c r="V22" t="s">
        <v>4</v>
      </c>
      <c r="W22">
        <v>1</v>
      </c>
      <c r="X22">
        <f t="shared" ref="X22" si="146">AVERAGE(T22:T24)</f>
        <v>51.91</v>
      </c>
      <c r="Y22">
        <f t="shared" ref="Y22" si="147">STDEV(T22:T24)</f>
        <v>0.44192759587968594</v>
      </c>
      <c r="Z22">
        <f t="shared" ref="Z22" si="148">Y22/(SQRT(3))</f>
        <v>0.25514701644346083</v>
      </c>
      <c r="AA22">
        <f t="shared" ref="AA22" si="149">(Z22/X22)*100</f>
        <v>0.49151804362061424</v>
      </c>
      <c r="AB22">
        <v>6.72</v>
      </c>
      <c r="AC22">
        <v>2010.3979999999999</v>
      </c>
      <c r="AD22">
        <v>0.10299999999999999</v>
      </c>
      <c r="AE22">
        <v>5.48</v>
      </c>
      <c r="AF22" t="s">
        <v>48</v>
      </c>
      <c r="AG22" t="s">
        <v>5</v>
      </c>
      <c r="AH22">
        <v>0.32800000000000001</v>
      </c>
      <c r="AI22">
        <f t="shared" ref="AI22" si="150">AVERAGE(AE22:AE24)</f>
        <v>5.4200000000000008</v>
      </c>
      <c r="AJ22">
        <f t="shared" ref="AJ22" si="151">STDEV(AE22:AE24)</f>
        <v>5.567764362830039E-2</v>
      </c>
      <c r="AK22">
        <f t="shared" ref="AK22" si="152">AJ22/(SQRT(3))</f>
        <v>3.2145502536643285E-2</v>
      </c>
      <c r="AL22">
        <f t="shared" ref="AL22" si="153">(AK22/AI22)*100</f>
        <v>0.59309045270559557</v>
      </c>
      <c r="AM22" t="s">
        <v>228</v>
      </c>
      <c r="AN22" t="s">
        <v>230</v>
      </c>
      <c r="AO22" t="s">
        <v>45</v>
      </c>
      <c r="AP22" t="s">
        <v>46</v>
      </c>
      <c r="AQ22" t="s">
        <v>229</v>
      </c>
      <c r="AR22">
        <v>1.6220000000000001</v>
      </c>
      <c r="AS22">
        <v>3.847</v>
      </c>
      <c r="AT22">
        <v>2343.0619999999999</v>
      </c>
      <c r="AU22">
        <v>0.51400000000000001</v>
      </c>
      <c r="AV22">
        <v>31.68</v>
      </c>
      <c r="AW22" t="s">
        <v>48</v>
      </c>
      <c r="AX22" t="s">
        <v>6</v>
      </c>
      <c r="AY22" t="s">
        <v>51</v>
      </c>
      <c r="AZ22">
        <f t="shared" ref="AZ22" si="154">AVERAGE(AV22:AV24)</f>
        <v>31.76</v>
      </c>
      <c r="BA22">
        <f t="shared" ref="BA22" si="155">STDEV(AV22:AV24)</f>
        <v>7.5498344352706831E-2</v>
      </c>
      <c r="BB22">
        <f t="shared" ref="BB22" si="156">BA22/(SQRT(3))</f>
        <v>4.3588989435406351E-2</v>
      </c>
      <c r="BC22">
        <f t="shared" ref="BC22" si="157">(BB22/AZ22)*100</f>
        <v>0.13724492895279078</v>
      </c>
      <c r="BE22">
        <f t="shared" ref="BE22" si="158">X22/12</f>
        <v>4.3258333333333328</v>
      </c>
      <c r="BF22">
        <f t="shared" ref="BF22" si="159">AI22/1</f>
        <v>5.4200000000000008</v>
      </c>
      <c r="BG22">
        <f t="shared" ref="BG22" si="160">M22/14</f>
        <v>0.11761904761904761</v>
      </c>
      <c r="BH22">
        <f t="shared" ref="BH22" si="161">AZ22/16</f>
        <v>1.9850000000000001</v>
      </c>
      <c r="BJ22">
        <f t="shared" ref="BJ22" si="162">((2*BH22)-BF22+(3*BG22))/BE22</f>
        <v>-0.25362578088449811</v>
      </c>
      <c r="BK22">
        <f t="shared" ref="BK22" si="163">1-(BJ22/4)+((3*BG22)/(4*BE22))</f>
        <v>1.0837988826815643</v>
      </c>
      <c r="BL22">
        <f t="shared" ref="BL22" si="164">BE22-(BF22/2)-(BG22/2)+1</f>
        <v>2.5570238095238085</v>
      </c>
      <c r="BM22">
        <f t="shared" ref="BM22" si="165">BE22/BG22</f>
        <v>36.77834008097166</v>
      </c>
      <c r="BN22">
        <f t="shared" ref="BN22" si="166">BF22/BE22</f>
        <v>1.2529377769215955</v>
      </c>
      <c r="BO22">
        <f t="shared" ref="BO22" si="167">BH22/BE22</f>
        <v>0.45887112309766914</v>
      </c>
    </row>
    <row r="23" spans="1:67" x14ac:dyDescent="0.25">
      <c r="A23" t="s">
        <v>231</v>
      </c>
      <c r="B23" t="s">
        <v>45</v>
      </c>
      <c r="C23" t="s">
        <v>46</v>
      </c>
      <c r="D23" t="s">
        <v>229</v>
      </c>
      <c r="E23">
        <v>1.744</v>
      </c>
      <c r="F23">
        <v>0.81</v>
      </c>
      <c r="G23">
        <v>73.510999999999996</v>
      </c>
      <c r="H23">
        <v>2.8000000000000001E-2</v>
      </c>
      <c r="I23">
        <v>1.63</v>
      </c>
      <c r="J23" t="s">
        <v>48</v>
      </c>
      <c r="K23" t="s">
        <v>3</v>
      </c>
      <c r="L23">
        <v>1.2999999999999999E-2</v>
      </c>
      <c r="Q23">
        <v>1.323</v>
      </c>
      <c r="R23">
        <v>5789.9530000000004</v>
      </c>
      <c r="S23">
        <v>0.91400000000000003</v>
      </c>
      <c r="T23">
        <v>52.39</v>
      </c>
      <c r="U23" t="s">
        <v>48</v>
      </c>
      <c r="V23" t="s">
        <v>4</v>
      </c>
      <c r="W23">
        <v>1</v>
      </c>
      <c r="AB23">
        <v>6.68</v>
      </c>
      <c r="AC23">
        <v>1828.0350000000001</v>
      </c>
      <c r="AD23">
        <v>9.4E-2</v>
      </c>
      <c r="AE23">
        <v>5.41</v>
      </c>
      <c r="AF23" t="s">
        <v>48</v>
      </c>
      <c r="AG23" t="s">
        <v>5</v>
      </c>
      <c r="AH23">
        <v>0.316</v>
      </c>
      <c r="AM23" t="s">
        <v>231</v>
      </c>
      <c r="AN23" t="s">
        <v>232</v>
      </c>
      <c r="AO23" t="s">
        <v>45</v>
      </c>
      <c r="AP23" t="s">
        <v>46</v>
      </c>
      <c r="AQ23" t="s">
        <v>229</v>
      </c>
      <c r="AR23">
        <v>1.7050000000000001</v>
      </c>
      <c r="AS23">
        <v>3.843</v>
      </c>
      <c r="AT23">
        <v>2470.0100000000002</v>
      </c>
      <c r="AU23">
        <v>0.54200000000000004</v>
      </c>
      <c r="AV23">
        <v>31.77</v>
      </c>
      <c r="AW23" t="s">
        <v>48</v>
      </c>
      <c r="AX23" t="s">
        <v>6</v>
      </c>
      <c r="AY23" t="s">
        <v>51</v>
      </c>
    </row>
    <row r="24" spans="1:67" x14ac:dyDescent="0.25">
      <c r="A24" t="s">
        <v>233</v>
      </c>
      <c r="B24" t="s">
        <v>45</v>
      </c>
      <c r="C24" t="s">
        <v>46</v>
      </c>
      <c r="D24" t="s">
        <v>229</v>
      </c>
      <c r="E24">
        <v>1.607</v>
      </c>
      <c r="F24">
        <v>0.81</v>
      </c>
      <c r="G24">
        <v>69.921000000000006</v>
      </c>
      <c r="H24">
        <v>2.7E-2</v>
      </c>
      <c r="I24">
        <v>1.68</v>
      </c>
      <c r="J24" t="s">
        <v>48</v>
      </c>
      <c r="K24" t="s">
        <v>3</v>
      </c>
      <c r="L24">
        <v>1.2999999999999999E-2</v>
      </c>
      <c r="Q24">
        <v>1.32</v>
      </c>
      <c r="R24">
        <v>5300.1750000000002</v>
      </c>
      <c r="S24">
        <v>0.83299999999999996</v>
      </c>
      <c r="T24">
        <v>51.82</v>
      </c>
      <c r="U24" t="s">
        <v>48</v>
      </c>
      <c r="V24" t="s">
        <v>4</v>
      </c>
      <c r="W24">
        <v>1</v>
      </c>
      <c r="AB24">
        <v>6.6230000000000002</v>
      </c>
      <c r="AC24">
        <v>1663.8989999999999</v>
      </c>
      <c r="AD24">
        <v>8.5999999999999993E-2</v>
      </c>
      <c r="AE24">
        <v>5.37</v>
      </c>
      <c r="AF24" t="s">
        <v>48</v>
      </c>
      <c r="AG24" t="s">
        <v>5</v>
      </c>
      <c r="AH24">
        <v>0.314</v>
      </c>
      <c r="AM24" t="s">
        <v>233</v>
      </c>
      <c r="AN24" t="s">
        <v>234</v>
      </c>
      <c r="AO24" t="s">
        <v>45</v>
      </c>
      <c r="AP24" t="s">
        <v>46</v>
      </c>
      <c r="AQ24" t="s">
        <v>229</v>
      </c>
      <c r="AR24">
        <v>1.956</v>
      </c>
      <c r="AS24">
        <v>3.827</v>
      </c>
      <c r="AT24">
        <v>2839.4870000000001</v>
      </c>
      <c r="AU24">
        <v>0.623</v>
      </c>
      <c r="AV24">
        <v>31.83</v>
      </c>
      <c r="AW24" t="s">
        <v>48</v>
      </c>
      <c r="AX24" t="s">
        <v>6</v>
      </c>
      <c r="AY24" t="s">
        <v>51</v>
      </c>
    </row>
    <row r="25" spans="1:67" x14ac:dyDescent="0.25">
      <c r="A25" t="s">
        <v>235</v>
      </c>
      <c r="B25" t="s">
        <v>45</v>
      </c>
      <c r="C25" t="s">
        <v>46</v>
      </c>
      <c r="D25" t="s">
        <v>236</v>
      </c>
      <c r="E25">
        <v>1.7330000000000001</v>
      </c>
      <c r="F25">
        <v>0.81299999999999994</v>
      </c>
      <c r="G25">
        <v>58.71</v>
      </c>
      <c r="H25">
        <v>2.3E-2</v>
      </c>
      <c r="I25">
        <v>1.31</v>
      </c>
      <c r="J25" t="s">
        <v>48</v>
      </c>
      <c r="K25" t="s">
        <v>3</v>
      </c>
      <c r="L25">
        <v>0.01</v>
      </c>
      <c r="M25">
        <f t="shared" ref="M25" si="168">AVERAGE(I25:I27)</f>
        <v>1.2933333333333332</v>
      </c>
      <c r="N25">
        <f t="shared" ref="N25" si="169">STDEV(I25:I27)</f>
        <v>1.527525231651948E-2</v>
      </c>
      <c r="O25">
        <f t="shared" ref="O25" si="170">N25/(SQRT(3))</f>
        <v>8.8191710368819773E-3</v>
      </c>
      <c r="P25">
        <f t="shared" ref="P25" si="171">(O25/M25)*100</f>
        <v>0.68189466780015295</v>
      </c>
      <c r="Q25">
        <v>1.323</v>
      </c>
      <c r="R25">
        <v>5648.0730000000003</v>
      </c>
      <c r="S25">
        <v>0.89</v>
      </c>
      <c r="T25">
        <v>51.36</v>
      </c>
      <c r="U25" t="s">
        <v>48</v>
      </c>
      <c r="V25" t="s">
        <v>4</v>
      </c>
      <c r="W25">
        <v>1</v>
      </c>
      <c r="X25">
        <f t="shared" ref="X25" si="172">AVERAGE(T25:T27)</f>
        <v>51.146666666666668</v>
      </c>
      <c r="Y25">
        <f t="shared" ref="Y25" si="173">STDEV(T25:T27)</f>
        <v>0.23180451534284996</v>
      </c>
      <c r="Z25">
        <f t="shared" ref="Z25" si="174">Y25/(SQRT(3))</f>
        <v>0.13383239933256516</v>
      </c>
      <c r="AA25">
        <f t="shared" ref="AA25" si="175">(Z25/X25)*100</f>
        <v>0.26166397158348248</v>
      </c>
      <c r="AB25">
        <v>6.6669999999999998</v>
      </c>
      <c r="AC25">
        <v>1922.9190000000001</v>
      </c>
      <c r="AD25">
        <v>9.9000000000000005E-2</v>
      </c>
      <c r="AE25">
        <v>5.71</v>
      </c>
      <c r="AF25" t="s">
        <v>48</v>
      </c>
      <c r="AG25" t="s">
        <v>5</v>
      </c>
      <c r="AH25">
        <v>0.34</v>
      </c>
      <c r="AI25">
        <f t="shared" ref="AI25" si="176">AVERAGE(AE25:AE27)</f>
        <v>5.7633333333333328</v>
      </c>
      <c r="AJ25">
        <f t="shared" ref="AJ25" si="177">STDEV(AE25:AE27)</f>
        <v>6.1101009266077921E-2</v>
      </c>
      <c r="AK25">
        <f t="shared" ref="AK25" si="178">AJ25/(SQRT(3))</f>
        <v>3.5276684147527909E-2</v>
      </c>
      <c r="AL25">
        <f t="shared" ref="AL25" si="179">(AK25/AI25)*100</f>
        <v>0.61208821539955893</v>
      </c>
      <c r="AM25" t="s">
        <v>235</v>
      </c>
      <c r="AN25" t="s">
        <v>237</v>
      </c>
      <c r="AO25" t="s">
        <v>45</v>
      </c>
      <c r="AP25" t="s">
        <v>46</v>
      </c>
      <c r="AQ25" t="s">
        <v>236</v>
      </c>
      <c r="AR25">
        <v>2.0579999999999998</v>
      </c>
      <c r="AS25">
        <v>3.7429999999999999</v>
      </c>
      <c r="AT25">
        <v>3401.9</v>
      </c>
      <c r="AU25">
        <v>0.746</v>
      </c>
      <c r="AV25">
        <v>36.229999999999997</v>
      </c>
      <c r="AW25" t="s">
        <v>48</v>
      </c>
      <c r="AX25" t="s">
        <v>6</v>
      </c>
      <c r="AY25" t="s">
        <v>51</v>
      </c>
      <c r="AZ25">
        <f t="shared" ref="AZ25" si="180">AVERAGE(AV25:AV27)</f>
        <v>36.093333333333334</v>
      </c>
      <c r="BA25">
        <f t="shared" ref="BA25" si="181">STDEV(AV25:AV27)</f>
        <v>0.1305118130030116</v>
      </c>
      <c r="BB25">
        <f t="shared" ref="BB25" si="182">BA25/SQRT(3)</f>
        <v>7.5351030369714855E-2</v>
      </c>
      <c r="BC25">
        <f t="shared" ref="BC25" si="183">(BB25/AZ25)*100</f>
        <v>0.2087671694764911</v>
      </c>
      <c r="BE25">
        <f t="shared" ref="BE25" si="184">X25/12</f>
        <v>4.2622222222222224</v>
      </c>
      <c r="BF25">
        <f t="shared" ref="BF25" si="185">AI25/1</f>
        <v>5.7633333333333328</v>
      </c>
      <c r="BG25">
        <f t="shared" ref="BG25" si="186">M25/14</f>
        <v>9.2380952380952369E-2</v>
      </c>
      <c r="BH25">
        <f t="shared" ref="BH25" si="187">AZ25/16</f>
        <v>2.2558333333333334</v>
      </c>
      <c r="BJ25">
        <f t="shared" ref="BJ25" si="188">((2*BH25)-BF25+(3*BG25))/BE25</f>
        <v>-0.22864218680172785</v>
      </c>
      <c r="BK25">
        <f t="shared" ref="BK25" si="189">1-(BJ25/4)+((3*BG25)/(4*BE25))</f>
        <v>1.0734163190823773</v>
      </c>
      <c r="BL25">
        <f t="shared" ref="BL25" si="190">BE25-(BF25/2)-(BG25/2)+1</f>
        <v>2.3343650793650799</v>
      </c>
      <c r="BM25">
        <f t="shared" ref="BM25" si="191">BE25/BG25</f>
        <v>46.137457044673546</v>
      </c>
      <c r="BN25">
        <f t="shared" ref="BN25" si="192">BF25/BE25</f>
        <v>1.3521897810218977</v>
      </c>
      <c r="BO25">
        <f t="shared" ref="BO25" si="193">BH25/BE25</f>
        <v>0.52926225234619395</v>
      </c>
    </row>
    <row r="26" spans="1:67" x14ac:dyDescent="0.25">
      <c r="A26" t="s">
        <v>238</v>
      </c>
      <c r="B26" t="s">
        <v>45</v>
      </c>
      <c r="C26" t="s">
        <v>46</v>
      </c>
      <c r="D26" t="s">
        <v>236</v>
      </c>
      <c r="E26">
        <v>1.8089999999999999</v>
      </c>
      <c r="F26">
        <v>0.81699999999999995</v>
      </c>
      <c r="G26">
        <v>60.447000000000003</v>
      </c>
      <c r="H26">
        <v>2.3E-2</v>
      </c>
      <c r="I26">
        <v>1.29</v>
      </c>
      <c r="J26" t="s">
        <v>48</v>
      </c>
      <c r="K26" t="s">
        <v>3</v>
      </c>
      <c r="L26">
        <v>0.01</v>
      </c>
      <c r="Q26">
        <v>1.3129999999999999</v>
      </c>
      <c r="R26">
        <v>5863.35</v>
      </c>
      <c r="S26">
        <v>0.92600000000000005</v>
      </c>
      <c r="T26">
        <v>51.18</v>
      </c>
      <c r="U26" t="s">
        <v>48</v>
      </c>
      <c r="V26" t="s">
        <v>4</v>
      </c>
      <c r="W26">
        <v>1</v>
      </c>
      <c r="AB26">
        <v>6.6870000000000003</v>
      </c>
      <c r="AC26">
        <v>2025.586</v>
      </c>
      <c r="AD26">
        <v>0.104</v>
      </c>
      <c r="AE26">
        <v>5.75</v>
      </c>
      <c r="AF26" t="s">
        <v>48</v>
      </c>
      <c r="AG26" t="s">
        <v>5</v>
      </c>
      <c r="AH26">
        <v>0.34499999999999997</v>
      </c>
      <c r="AM26" t="s">
        <v>238</v>
      </c>
      <c r="AN26" t="s">
        <v>239</v>
      </c>
      <c r="AO26" t="s">
        <v>45</v>
      </c>
      <c r="AP26" t="s">
        <v>46</v>
      </c>
      <c r="AQ26" t="s">
        <v>236</v>
      </c>
      <c r="AR26">
        <v>2.3180000000000001</v>
      </c>
      <c r="AS26">
        <v>3.73</v>
      </c>
      <c r="AT26">
        <v>3816.232</v>
      </c>
      <c r="AU26">
        <v>0.83599999999999997</v>
      </c>
      <c r="AV26">
        <v>36.08</v>
      </c>
      <c r="AW26" t="s">
        <v>48</v>
      </c>
      <c r="AX26" t="s">
        <v>6</v>
      </c>
      <c r="AY26" t="s">
        <v>51</v>
      </c>
    </row>
    <row r="27" spans="1:67" x14ac:dyDescent="0.25">
      <c r="A27" t="s">
        <v>240</v>
      </c>
      <c r="B27" t="s">
        <v>45</v>
      </c>
      <c r="C27" t="s">
        <v>46</v>
      </c>
      <c r="D27" t="s">
        <v>236</v>
      </c>
      <c r="E27">
        <v>1.669</v>
      </c>
      <c r="F27">
        <v>0.81</v>
      </c>
      <c r="G27">
        <v>55.35</v>
      </c>
      <c r="H27">
        <v>2.1000000000000001E-2</v>
      </c>
      <c r="I27">
        <v>1.28</v>
      </c>
      <c r="J27" t="s">
        <v>48</v>
      </c>
      <c r="K27" t="s">
        <v>3</v>
      </c>
      <c r="L27">
        <v>0.01</v>
      </c>
      <c r="Q27">
        <v>1.3129999999999999</v>
      </c>
      <c r="R27">
        <v>5401.83</v>
      </c>
      <c r="S27">
        <v>0.84899999999999998</v>
      </c>
      <c r="T27">
        <v>50.9</v>
      </c>
      <c r="U27" t="s">
        <v>48</v>
      </c>
      <c r="V27" t="s">
        <v>4</v>
      </c>
      <c r="W27">
        <v>1</v>
      </c>
      <c r="AB27">
        <v>6.67</v>
      </c>
      <c r="AC27">
        <v>1889.52</v>
      </c>
      <c r="AD27">
        <v>9.7000000000000003E-2</v>
      </c>
      <c r="AE27">
        <v>5.83</v>
      </c>
      <c r="AF27" t="s">
        <v>48</v>
      </c>
      <c r="AG27" t="s">
        <v>5</v>
      </c>
      <c r="AH27">
        <v>0.35</v>
      </c>
      <c r="AM27" t="s">
        <v>240</v>
      </c>
      <c r="AN27" t="s">
        <v>241</v>
      </c>
      <c r="AO27" t="s">
        <v>45</v>
      </c>
      <c r="AP27" t="s">
        <v>46</v>
      </c>
      <c r="AQ27" t="s">
        <v>236</v>
      </c>
      <c r="AR27">
        <v>2.3559999999999999</v>
      </c>
      <c r="AS27">
        <v>3.7229999999999999</v>
      </c>
      <c r="AT27">
        <v>3867.2640000000001</v>
      </c>
      <c r="AU27">
        <v>0.84799999999999998</v>
      </c>
      <c r="AV27">
        <v>35.97</v>
      </c>
      <c r="AW27" t="s">
        <v>48</v>
      </c>
      <c r="AX27" t="s">
        <v>6</v>
      </c>
      <c r="AY27" t="s">
        <v>51</v>
      </c>
    </row>
    <row r="28" spans="1:67" x14ac:dyDescent="0.25">
      <c r="A28" t="s">
        <v>242</v>
      </c>
      <c r="B28" t="s">
        <v>45</v>
      </c>
      <c r="C28" t="s">
        <v>46</v>
      </c>
      <c r="D28" t="s">
        <v>243</v>
      </c>
      <c r="E28">
        <v>1.696</v>
      </c>
      <c r="F28">
        <v>0.81299999999999994</v>
      </c>
      <c r="G28">
        <v>57</v>
      </c>
      <c r="H28">
        <v>2.1999999999999999E-2</v>
      </c>
      <c r="I28">
        <v>1.3</v>
      </c>
      <c r="J28" t="s">
        <v>48</v>
      </c>
      <c r="K28" t="s">
        <v>3</v>
      </c>
      <c r="L28">
        <v>0.01</v>
      </c>
      <c r="M28">
        <f>AVERAGE(I28:I30)</f>
        <v>1.3066666666666666</v>
      </c>
      <c r="N28">
        <f>STDEV(I28:I30)</f>
        <v>1.1547005383792525E-2</v>
      </c>
      <c r="O28">
        <f>N28/(SQRT(3))</f>
        <v>6.6666666666666723E-3</v>
      </c>
      <c r="P28">
        <f>(O28/M28)*100</f>
        <v>0.51020408163265352</v>
      </c>
      <c r="Q28">
        <v>1.327</v>
      </c>
      <c r="R28">
        <v>5550.5360000000001</v>
      </c>
      <c r="S28">
        <v>0.874</v>
      </c>
      <c r="T28">
        <v>51.53</v>
      </c>
      <c r="U28" t="s">
        <v>48</v>
      </c>
      <c r="V28" t="s">
        <v>4</v>
      </c>
      <c r="W28">
        <v>1</v>
      </c>
      <c r="X28">
        <f>AVERAGE(T28:T30)</f>
        <v>52.069999999999993</v>
      </c>
      <c r="Y28">
        <f>STDEV(T28:T30)</f>
        <v>0.47444704657105796</v>
      </c>
      <c r="Z28">
        <f>Y28/(SQRT(3))</f>
        <v>0.27392213005402322</v>
      </c>
      <c r="AA28">
        <f>(Z28/X28)*100</f>
        <v>0.52606516238529522</v>
      </c>
      <c r="AB28">
        <v>6.7229999999999999</v>
      </c>
      <c r="AC28">
        <v>1859.6759999999999</v>
      </c>
      <c r="AD28">
        <v>9.6000000000000002E-2</v>
      </c>
      <c r="AE28">
        <v>5.65</v>
      </c>
      <c r="AF28" t="s">
        <v>48</v>
      </c>
      <c r="AG28" t="s">
        <v>5</v>
      </c>
      <c r="AH28">
        <v>0.33500000000000002</v>
      </c>
      <c r="AI28">
        <f>AVERAGE(AE28:AE30)</f>
        <v>5.5533333333333337</v>
      </c>
      <c r="AJ28">
        <f>STDEV(AE28:AE30)</f>
        <v>9.0737717258774969E-2</v>
      </c>
      <c r="AK28">
        <f>AJ28/(SQRT(3))</f>
        <v>5.238744548500588E-2</v>
      </c>
      <c r="AL28">
        <f>(AK28/AI28)*100</f>
        <v>0.9433513592738153</v>
      </c>
      <c r="AM28" t="s">
        <v>242</v>
      </c>
      <c r="AN28" t="s">
        <v>244</v>
      </c>
      <c r="AO28" t="s">
        <v>45</v>
      </c>
      <c r="AP28" t="s">
        <v>46</v>
      </c>
      <c r="AQ28" t="s">
        <v>243</v>
      </c>
      <c r="AR28">
        <v>2.0369999999999999</v>
      </c>
      <c r="AS28">
        <v>3.7429999999999999</v>
      </c>
      <c r="AT28">
        <v>3327.076</v>
      </c>
      <c r="AU28">
        <v>0.72899999999999998</v>
      </c>
      <c r="AV28">
        <v>35.79</v>
      </c>
      <c r="AW28" t="s">
        <v>48</v>
      </c>
      <c r="AX28" t="s">
        <v>6</v>
      </c>
      <c r="AY28" t="s">
        <v>51</v>
      </c>
      <c r="AZ28">
        <f t="shared" ref="AZ28" si="194">AVERAGE(AV28:AV30)</f>
        <v>35.776666666666671</v>
      </c>
      <c r="BA28">
        <f t="shared" ref="BA28" si="195">STDEV(AV28:AV30)</f>
        <v>0.35019042438840586</v>
      </c>
      <c r="BB28">
        <f t="shared" ref="BB28" si="196">BA28/SQRT(3)</f>
        <v>0.20218253578827541</v>
      </c>
      <c r="BC28">
        <f t="shared" ref="BC28" si="197">(BB28/AZ28)*100</f>
        <v>0.56512401692427661</v>
      </c>
      <c r="BE28">
        <f t="shared" ref="BE28" si="198">X28/12</f>
        <v>4.3391666666666664</v>
      </c>
      <c r="BF28">
        <f t="shared" ref="BF28" si="199">AI28/1</f>
        <v>5.5533333333333337</v>
      </c>
      <c r="BG28">
        <f t="shared" ref="BG28" si="200">M28/14</f>
        <v>9.3333333333333338E-2</v>
      </c>
      <c r="BH28">
        <f t="shared" ref="BH28" si="201">AZ28/16</f>
        <v>2.2360416666666669</v>
      </c>
      <c r="BJ28">
        <f t="shared" ref="BJ28" si="202">((2*BH28)-BF28+(3*BG28))/BE28</f>
        <v>-0.18465527174956786</v>
      </c>
      <c r="BK28">
        <f t="shared" ref="BK28" si="203">1-(BJ28/4)+((3*BG28)/(4*BE28))</f>
        <v>1.0622959477626273</v>
      </c>
      <c r="BL28">
        <f t="shared" ref="BL28" si="204">BE28-(BF28/2)-(BG28/2)+1</f>
        <v>2.5158333333333331</v>
      </c>
      <c r="BM28">
        <f t="shared" ref="BM28" si="205">BE28/BG28</f>
        <v>46.491071428571423</v>
      </c>
      <c r="BN28">
        <f t="shared" ref="BN28" si="206">BF28/BE28</f>
        <v>1.2798156328019974</v>
      </c>
      <c r="BO28">
        <f t="shared" ref="BO28" si="207">BH28/BE28</f>
        <v>0.51531592087574429</v>
      </c>
    </row>
    <row r="29" spans="1:67" x14ac:dyDescent="0.25">
      <c r="A29" t="s">
        <v>245</v>
      </c>
      <c r="B29" t="s">
        <v>45</v>
      </c>
      <c r="C29" t="s">
        <v>46</v>
      </c>
      <c r="D29" t="s">
        <v>243</v>
      </c>
      <c r="E29">
        <v>1.6080000000000001</v>
      </c>
      <c r="F29">
        <v>0.82</v>
      </c>
      <c r="G29">
        <v>54.752000000000002</v>
      </c>
      <c r="H29">
        <v>2.1000000000000001E-2</v>
      </c>
      <c r="I29">
        <v>1.32</v>
      </c>
      <c r="J29" t="s">
        <v>48</v>
      </c>
      <c r="K29" t="s">
        <v>3</v>
      </c>
      <c r="L29">
        <v>0.01</v>
      </c>
      <c r="Q29">
        <v>1.347</v>
      </c>
      <c r="R29">
        <v>5346.1880000000001</v>
      </c>
      <c r="S29">
        <v>0.84</v>
      </c>
      <c r="T29">
        <v>52.26</v>
      </c>
      <c r="U29" t="s">
        <v>48</v>
      </c>
      <c r="V29" t="s">
        <v>4</v>
      </c>
      <c r="W29">
        <v>1</v>
      </c>
      <c r="AB29">
        <v>6.7130000000000001</v>
      </c>
      <c r="AC29">
        <v>1699.287</v>
      </c>
      <c r="AD29">
        <v>8.7999999999999995E-2</v>
      </c>
      <c r="AE29">
        <v>5.47</v>
      </c>
      <c r="AF29" t="s">
        <v>48</v>
      </c>
      <c r="AG29" t="s">
        <v>5</v>
      </c>
      <c r="AH29">
        <v>0.318</v>
      </c>
      <c r="AM29" t="s">
        <v>245</v>
      </c>
      <c r="AN29" t="s">
        <v>246</v>
      </c>
      <c r="AO29" t="s">
        <v>45</v>
      </c>
      <c r="AP29" t="s">
        <v>46</v>
      </c>
      <c r="AQ29" t="s">
        <v>243</v>
      </c>
      <c r="AR29">
        <v>2.4</v>
      </c>
      <c r="AS29">
        <v>3.72</v>
      </c>
      <c r="AT29">
        <v>3878.7429999999999</v>
      </c>
      <c r="AU29">
        <v>0.85</v>
      </c>
      <c r="AV29">
        <v>35.42</v>
      </c>
      <c r="AW29" t="s">
        <v>48</v>
      </c>
      <c r="AX29" t="s">
        <v>6</v>
      </c>
      <c r="AY29" t="s">
        <v>51</v>
      </c>
    </row>
    <row r="30" spans="1:67" x14ac:dyDescent="0.25">
      <c r="A30" t="s">
        <v>247</v>
      </c>
      <c r="B30" t="s">
        <v>45</v>
      </c>
      <c r="C30" t="s">
        <v>46</v>
      </c>
      <c r="D30" t="s">
        <v>243</v>
      </c>
      <c r="E30">
        <v>1.8680000000000001</v>
      </c>
      <c r="F30">
        <v>0.81699999999999995</v>
      </c>
      <c r="G30">
        <v>62.847000000000001</v>
      </c>
      <c r="H30">
        <v>2.4E-2</v>
      </c>
      <c r="I30">
        <v>1.3</v>
      </c>
      <c r="J30" t="s">
        <v>48</v>
      </c>
      <c r="K30" t="s">
        <v>3</v>
      </c>
      <c r="L30">
        <v>0.01</v>
      </c>
      <c r="Q30">
        <v>1.333</v>
      </c>
      <c r="R30">
        <v>6183.4139999999998</v>
      </c>
      <c r="S30">
        <v>0.97899999999999998</v>
      </c>
      <c r="T30">
        <v>52.42</v>
      </c>
      <c r="U30" t="s">
        <v>48</v>
      </c>
      <c r="V30" t="s">
        <v>4</v>
      </c>
      <c r="W30">
        <v>1</v>
      </c>
      <c r="AB30">
        <v>6.77</v>
      </c>
      <c r="AC30">
        <v>2013.682</v>
      </c>
      <c r="AD30">
        <v>0.10299999999999999</v>
      </c>
      <c r="AE30">
        <v>5.54</v>
      </c>
      <c r="AF30" t="s">
        <v>48</v>
      </c>
      <c r="AG30" t="s">
        <v>5</v>
      </c>
      <c r="AH30">
        <v>0.32600000000000001</v>
      </c>
      <c r="AM30" t="s">
        <v>247</v>
      </c>
      <c r="AN30" t="s">
        <v>248</v>
      </c>
      <c r="AO30" t="s">
        <v>45</v>
      </c>
      <c r="AP30" t="s">
        <v>46</v>
      </c>
      <c r="AQ30" t="s">
        <v>243</v>
      </c>
      <c r="AR30">
        <v>1.7769999999999999</v>
      </c>
      <c r="AS30">
        <v>3.77</v>
      </c>
      <c r="AT30">
        <v>2929.056</v>
      </c>
      <c r="AU30">
        <v>0.64200000000000002</v>
      </c>
      <c r="AV30">
        <v>36.119999999999997</v>
      </c>
      <c r="AW30" t="s">
        <v>48</v>
      </c>
      <c r="AX30" t="s">
        <v>6</v>
      </c>
      <c r="AY30" t="s">
        <v>51</v>
      </c>
    </row>
    <row r="31" spans="1:67" x14ac:dyDescent="0.25">
      <c r="A31" t="s">
        <v>249</v>
      </c>
      <c r="B31" t="s">
        <v>45</v>
      </c>
      <c r="C31" t="s">
        <v>46</v>
      </c>
      <c r="D31" t="s">
        <v>250</v>
      </c>
      <c r="E31">
        <v>2.0049999999999999</v>
      </c>
      <c r="F31">
        <v>0.81299999999999994</v>
      </c>
      <c r="G31">
        <v>64.153999999999996</v>
      </c>
      <c r="H31">
        <v>2.5000000000000001E-2</v>
      </c>
      <c r="I31">
        <v>1.24</v>
      </c>
      <c r="J31" t="s">
        <v>48</v>
      </c>
      <c r="K31" t="s">
        <v>3</v>
      </c>
      <c r="L31">
        <v>0.01</v>
      </c>
      <c r="M31">
        <f t="shared" ref="M31" si="208">AVERAGE(I31:I33)</f>
        <v>1.2333333333333334</v>
      </c>
      <c r="N31">
        <f t="shared" ref="N31" si="209">STDEV(I31:I33)</f>
        <v>2.0816659994661344E-2</v>
      </c>
      <c r="O31">
        <f t="shared" ref="O31" si="210">N31/SQRT(3)</f>
        <v>1.2018504251546642E-2</v>
      </c>
      <c r="P31">
        <f t="shared" ref="P31" si="211">(O31/M31)*100</f>
        <v>0.97447331769297085</v>
      </c>
      <c r="Q31">
        <v>1.327</v>
      </c>
      <c r="R31">
        <v>6676.6570000000002</v>
      </c>
      <c r="S31">
        <v>1.0720000000000001</v>
      </c>
      <c r="T31">
        <v>53.45</v>
      </c>
      <c r="U31" t="s">
        <v>48</v>
      </c>
      <c r="V31" t="s">
        <v>4</v>
      </c>
      <c r="W31">
        <v>1</v>
      </c>
      <c r="X31">
        <f t="shared" ref="X31" si="212">AVERAGE(T31:T33)</f>
        <v>53.206666666666671</v>
      </c>
      <c r="Y31">
        <f t="shared" ref="Y31" si="213">STDEV(T31:T33)</f>
        <v>0.21548395145192129</v>
      </c>
      <c r="Z31">
        <f t="shared" ref="Z31" si="214">Y31/SQRT(3)</f>
        <v>0.12440971737681102</v>
      </c>
      <c r="AA31">
        <f t="shared" ref="AA31" si="215">(Z31/X31)*100</f>
        <v>0.23382355101518168</v>
      </c>
      <c r="AB31">
        <v>6.7729999999999997</v>
      </c>
      <c r="AC31">
        <v>2177.518</v>
      </c>
      <c r="AD31">
        <v>0.113</v>
      </c>
      <c r="AE31">
        <v>5.66</v>
      </c>
      <c r="AF31" t="s">
        <v>48</v>
      </c>
      <c r="AG31" t="s">
        <v>5</v>
      </c>
      <c r="AH31">
        <v>0.32600000000000001</v>
      </c>
      <c r="AI31">
        <f t="shared" ref="AI31" si="216">AVERAGE(AE31:AE33)</f>
        <v>5.72</v>
      </c>
      <c r="AJ31">
        <f t="shared" ref="AJ31" si="217">STDEV(AE31:AE33)</f>
        <v>7.21110255092796E-2</v>
      </c>
      <c r="AK31">
        <f t="shared" ref="AK31" si="218">AJ31/SQRT(3)</f>
        <v>4.1633319989322549E-2</v>
      </c>
      <c r="AL31">
        <f t="shared" ref="AL31" si="219">(AK31/AI31)*100</f>
        <v>0.72785524456857609</v>
      </c>
      <c r="AM31" t="s">
        <v>249</v>
      </c>
      <c r="AN31" t="s">
        <v>251</v>
      </c>
      <c r="AO31" t="s">
        <v>45</v>
      </c>
      <c r="AP31" t="s">
        <v>46</v>
      </c>
      <c r="AQ31" t="s">
        <v>250</v>
      </c>
      <c r="AR31">
        <v>2.23</v>
      </c>
      <c r="AS31">
        <v>3.7629999999999999</v>
      </c>
      <c r="AT31">
        <v>3745.8879999999999</v>
      </c>
      <c r="AU31">
        <v>0.82099999999999995</v>
      </c>
      <c r="AV31">
        <v>36.840000000000003</v>
      </c>
      <c r="AW31" t="s">
        <v>48</v>
      </c>
      <c r="AX31" t="s">
        <v>6</v>
      </c>
      <c r="AY31" t="s">
        <v>51</v>
      </c>
      <c r="AZ31">
        <f t="shared" ref="AZ31" si="220">AVERAGE(AV31:AV33)</f>
        <v>36.65</v>
      </c>
      <c r="BA31">
        <f t="shared" ref="BA31" si="221">STDEV(AV31:AV33)</f>
        <v>0.26286878856189833</v>
      </c>
      <c r="BB31">
        <f t="shared" ref="BB31" si="222">BA31/(SQRT(3))</f>
        <v>0.15176736583776282</v>
      </c>
      <c r="BC31">
        <f t="shared" ref="BC31" si="223">(BB31/AZ31)*100</f>
        <v>0.41409922465965299</v>
      </c>
      <c r="BE31">
        <f t="shared" ref="BE31" si="224">X31/12</f>
        <v>4.4338888888888892</v>
      </c>
      <c r="BF31">
        <f t="shared" ref="BF31" si="225">AI31/1</f>
        <v>5.72</v>
      </c>
      <c r="BG31">
        <f t="shared" ref="BG31" si="226">M31/14</f>
        <v>8.8095238095238101E-2</v>
      </c>
      <c r="BH31">
        <f t="shared" ref="BH31" si="227">AZ31/16</f>
        <v>2.2906249999999999</v>
      </c>
      <c r="BJ31">
        <f t="shared" ref="BJ31" si="228">((2*BH31)-BF31+(3*BG31))/BE31</f>
        <v>-0.19722286859863603</v>
      </c>
      <c r="BK31">
        <f t="shared" ref="BK31" si="229">1-(BJ31/4)+((3*BG31)/(4*BE31))</f>
        <v>1.0642071795514345</v>
      </c>
      <c r="BL31">
        <f t="shared" ref="BL31" si="230">BE31-(BF31/2)-(BG31/2)+1</f>
        <v>2.5298412698412704</v>
      </c>
      <c r="BM31">
        <f t="shared" ref="BM31" si="231">BE31/BG31</f>
        <v>50.33063063063063</v>
      </c>
      <c r="BN31">
        <f t="shared" ref="BN31" si="232">BF31/BE31</f>
        <v>1.2900639017666957</v>
      </c>
      <c r="BO31">
        <f t="shared" ref="BO31" si="233">BH31/BE31</f>
        <v>0.51661759178047861</v>
      </c>
    </row>
    <row r="32" spans="1:67" x14ac:dyDescent="0.25">
      <c r="A32" t="s">
        <v>252</v>
      </c>
      <c r="B32" t="s">
        <v>45</v>
      </c>
      <c r="C32" t="s">
        <v>46</v>
      </c>
      <c r="D32" t="s">
        <v>250</v>
      </c>
      <c r="E32">
        <v>1.7709999999999999</v>
      </c>
      <c r="F32">
        <v>0.81</v>
      </c>
      <c r="G32">
        <v>55.3</v>
      </c>
      <c r="H32">
        <v>2.1000000000000001E-2</v>
      </c>
      <c r="I32">
        <v>1.21</v>
      </c>
      <c r="J32" t="s">
        <v>48</v>
      </c>
      <c r="K32" t="s">
        <v>3</v>
      </c>
      <c r="L32">
        <v>8.9999999999999993E-3</v>
      </c>
      <c r="Q32">
        <v>1.333</v>
      </c>
      <c r="R32">
        <v>5903.9620000000004</v>
      </c>
      <c r="S32">
        <v>0.94099999999999995</v>
      </c>
      <c r="T32">
        <v>53.13</v>
      </c>
      <c r="U32" t="s">
        <v>48</v>
      </c>
      <c r="V32" t="s">
        <v>4</v>
      </c>
      <c r="W32">
        <v>1</v>
      </c>
      <c r="AB32">
        <v>6.6870000000000003</v>
      </c>
      <c r="AC32">
        <v>1968.9659999999999</v>
      </c>
      <c r="AD32">
        <v>0.10299999999999999</v>
      </c>
      <c r="AE32">
        <v>5.8</v>
      </c>
      <c r="AF32" t="s">
        <v>48</v>
      </c>
      <c r="AG32" t="s">
        <v>5</v>
      </c>
      <c r="AH32">
        <v>0.33300000000000002</v>
      </c>
      <c r="AM32" t="s">
        <v>252</v>
      </c>
      <c r="AN32" t="s">
        <v>253</v>
      </c>
      <c r="AO32" t="s">
        <v>45</v>
      </c>
      <c r="AP32" t="s">
        <v>46</v>
      </c>
      <c r="AQ32" t="s">
        <v>250</v>
      </c>
      <c r="AR32">
        <v>1.7889999999999999</v>
      </c>
      <c r="AS32">
        <v>3.8069999999999999</v>
      </c>
      <c r="AT32">
        <v>2998.8069999999998</v>
      </c>
      <c r="AU32">
        <v>0.65800000000000003</v>
      </c>
      <c r="AV32">
        <v>36.76</v>
      </c>
      <c r="AW32" t="s">
        <v>48</v>
      </c>
      <c r="AX32" t="s">
        <v>6</v>
      </c>
      <c r="AY32" t="s">
        <v>51</v>
      </c>
    </row>
    <row r="33" spans="1:67" x14ac:dyDescent="0.25">
      <c r="A33" t="s">
        <v>254</v>
      </c>
      <c r="B33" t="s">
        <v>45</v>
      </c>
      <c r="C33" t="s">
        <v>46</v>
      </c>
      <c r="D33" t="s">
        <v>250</v>
      </c>
      <c r="E33">
        <v>1.998</v>
      </c>
      <c r="F33">
        <v>0.82</v>
      </c>
      <c r="G33">
        <v>64.399000000000001</v>
      </c>
      <c r="H33">
        <v>2.5000000000000001E-2</v>
      </c>
      <c r="I33">
        <v>1.25</v>
      </c>
      <c r="J33" t="s">
        <v>48</v>
      </c>
      <c r="K33" t="s">
        <v>3</v>
      </c>
      <c r="L33">
        <v>0.01</v>
      </c>
      <c r="Q33">
        <v>1.33</v>
      </c>
      <c r="R33">
        <v>6605.69</v>
      </c>
      <c r="S33">
        <v>1.06</v>
      </c>
      <c r="T33">
        <v>53.04</v>
      </c>
      <c r="U33" t="s">
        <v>48</v>
      </c>
      <c r="V33" t="s">
        <v>4</v>
      </c>
      <c r="W33">
        <v>1</v>
      </c>
      <c r="AB33">
        <v>6.72</v>
      </c>
      <c r="AC33">
        <v>2183.7739999999999</v>
      </c>
      <c r="AD33">
        <v>0.114</v>
      </c>
      <c r="AE33">
        <v>5.7</v>
      </c>
      <c r="AF33" t="s">
        <v>48</v>
      </c>
      <c r="AG33" t="s">
        <v>5</v>
      </c>
      <c r="AH33">
        <v>0.33100000000000002</v>
      </c>
      <c r="AM33" t="s">
        <v>254</v>
      </c>
      <c r="AN33" t="s">
        <v>255</v>
      </c>
      <c r="AO33" t="s">
        <v>45</v>
      </c>
      <c r="AP33" t="s">
        <v>46</v>
      </c>
      <c r="AQ33" t="s">
        <v>250</v>
      </c>
      <c r="AR33">
        <v>1.5069999999999999</v>
      </c>
      <c r="AS33">
        <v>3.83</v>
      </c>
      <c r="AT33">
        <v>2497.8760000000002</v>
      </c>
      <c r="AU33">
        <v>0.54800000000000004</v>
      </c>
      <c r="AV33">
        <v>36.35</v>
      </c>
      <c r="AW33" t="s">
        <v>48</v>
      </c>
      <c r="AX33" t="s">
        <v>6</v>
      </c>
      <c r="AY33" t="s">
        <v>51</v>
      </c>
    </row>
    <row r="34" spans="1:67" x14ac:dyDescent="0.25">
      <c r="A34" t="s">
        <v>256</v>
      </c>
      <c r="B34" t="s">
        <v>45</v>
      </c>
      <c r="C34" t="s">
        <v>46</v>
      </c>
      <c r="D34" t="s">
        <v>257</v>
      </c>
      <c r="E34">
        <v>1.768</v>
      </c>
      <c r="F34">
        <v>0.81299999999999994</v>
      </c>
      <c r="G34">
        <v>66.218999999999994</v>
      </c>
      <c r="H34">
        <v>2.5999999999999999E-2</v>
      </c>
      <c r="I34">
        <v>1.45</v>
      </c>
      <c r="J34" t="s">
        <v>48</v>
      </c>
      <c r="K34" t="s">
        <v>3</v>
      </c>
      <c r="L34">
        <v>1.0999999999999999E-2</v>
      </c>
      <c r="M34">
        <f t="shared" ref="M34" si="234">AVERAGE(I34:I36)</f>
        <v>1.4233333333333331</v>
      </c>
      <c r="N34">
        <f t="shared" ref="N34" si="235">STDEV(I34:I36)</f>
        <v>2.5166114784235857E-2</v>
      </c>
      <c r="O34">
        <f t="shared" ref="O34" si="236">N34/(SQRT(3))</f>
        <v>1.4529663145135593E-2</v>
      </c>
      <c r="P34">
        <f t="shared" ref="P34" si="237">(O34/M34)*100</f>
        <v>1.0208194247167865</v>
      </c>
      <c r="Q34">
        <v>1.3169999999999999</v>
      </c>
      <c r="R34">
        <v>5789.8149999999996</v>
      </c>
      <c r="S34">
        <v>0.91400000000000003</v>
      </c>
      <c r="T34">
        <v>51.68</v>
      </c>
      <c r="U34" t="s">
        <v>48</v>
      </c>
      <c r="V34" t="s">
        <v>4</v>
      </c>
      <c r="W34">
        <v>1</v>
      </c>
      <c r="X34">
        <f t="shared" ref="X34" si="238">AVERAGE(T34:T36)</f>
        <v>51.303333333333335</v>
      </c>
      <c r="Y34">
        <f t="shared" ref="Y34" si="239">STDEV(T34:T36)</f>
        <v>0.34268547289509355</v>
      </c>
      <c r="Z34">
        <f t="shared" ref="Z34" si="240">Y34/(SQRT(3))</f>
        <v>0.19784955002335647</v>
      </c>
      <c r="AA34">
        <f t="shared" ref="AA34" si="241">(Z34/X34)*100</f>
        <v>0.38564657921517081</v>
      </c>
      <c r="AB34">
        <v>6.7729999999999997</v>
      </c>
      <c r="AC34">
        <v>1935.806</v>
      </c>
      <c r="AD34">
        <v>0.1</v>
      </c>
      <c r="AE34">
        <v>5.63</v>
      </c>
      <c r="AF34" t="s">
        <v>48</v>
      </c>
      <c r="AG34" t="s">
        <v>5</v>
      </c>
      <c r="AH34">
        <v>0.33400000000000002</v>
      </c>
      <c r="AI34">
        <f t="shared" ref="AI34" si="242">AVERAGE(AE34:AE36)</f>
        <v>5.5666666666666664</v>
      </c>
      <c r="AJ34">
        <f t="shared" ref="AJ34" si="243">STDEV(AE34:AE36)</f>
        <v>6.0277137733417148E-2</v>
      </c>
      <c r="AK34">
        <f t="shared" ref="AK34" si="244">AJ34/(SQRT(3))</f>
        <v>3.4801021696368541E-2</v>
      </c>
      <c r="AL34">
        <f t="shared" ref="AL34" si="245">(AK34/AI34)*100</f>
        <v>0.62516805442578216</v>
      </c>
      <c r="AM34" t="s">
        <v>256</v>
      </c>
      <c r="AN34" t="s">
        <v>258</v>
      </c>
      <c r="AO34" t="s">
        <v>45</v>
      </c>
      <c r="AP34" t="s">
        <v>46</v>
      </c>
      <c r="AQ34" t="s">
        <v>257</v>
      </c>
      <c r="AR34">
        <v>2.1179999999999999</v>
      </c>
      <c r="AS34">
        <v>3.7370000000000001</v>
      </c>
      <c r="AT34">
        <v>3460.9479999999999</v>
      </c>
      <c r="AU34">
        <v>0.75800000000000001</v>
      </c>
      <c r="AV34">
        <v>35.81</v>
      </c>
      <c r="AW34" t="s">
        <v>48</v>
      </c>
      <c r="AX34" t="s">
        <v>6</v>
      </c>
      <c r="AY34" t="s">
        <v>51</v>
      </c>
      <c r="AZ34">
        <f t="shared" ref="AZ34" si="246">AVERAGE(AV34:AV36)</f>
        <v>35.673333333333332</v>
      </c>
      <c r="BA34">
        <f t="shared" ref="BA34" si="247">STDEV(AV34:AV36)</f>
        <v>0.19502136635079972</v>
      </c>
      <c r="BB34">
        <f t="shared" ref="BB34" si="248">BA34/SQRT(3)</f>
        <v>0.11259563836036285</v>
      </c>
      <c r="BC34">
        <f t="shared" ref="BC34" si="249">(BB34/AZ34)*100</f>
        <v>0.3156297094758817</v>
      </c>
      <c r="BE34">
        <f t="shared" ref="BE34" si="250">X34/12</f>
        <v>4.2752777777777782</v>
      </c>
      <c r="BF34">
        <f t="shared" ref="BF34" si="251">AI34/1</f>
        <v>5.5666666666666664</v>
      </c>
      <c r="BG34">
        <f t="shared" ref="BG34" si="252">M34/14</f>
        <v>0.10166666666666666</v>
      </c>
      <c r="BH34">
        <f t="shared" ref="BH34" si="253">AZ34/16</f>
        <v>2.2295833333333333</v>
      </c>
      <c r="BJ34">
        <f t="shared" ref="BJ34" si="254">((2*BH34)-BF34+(3*BG34))/BE34</f>
        <v>-0.18770710155285555</v>
      </c>
      <c r="BK34">
        <f t="shared" ref="BK34" si="255">1-(BJ34/4)+((3*BG34)/(4*BE34))</f>
        <v>1.0647618738223636</v>
      </c>
      <c r="BL34">
        <f t="shared" ref="BL34" si="256">BE34-(BF34/2)-(BG34/2)+1</f>
        <v>2.4411111111111117</v>
      </c>
      <c r="BM34">
        <f t="shared" ref="BM34" si="257">BE34/BG34</f>
        <v>42.051912568306022</v>
      </c>
      <c r="BN34">
        <f t="shared" ref="BN34" si="258">BF34/BE34</f>
        <v>1.3020596452472222</v>
      </c>
      <c r="BO34">
        <f t="shared" ref="BO34" si="259">BH34/BE34</f>
        <v>0.52150607497888368</v>
      </c>
    </row>
    <row r="35" spans="1:67" x14ac:dyDescent="0.25">
      <c r="A35" t="s">
        <v>259</v>
      </c>
      <c r="B35" t="s">
        <v>45</v>
      </c>
      <c r="C35" t="s">
        <v>46</v>
      </c>
      <c r="D35" t="s">
        <v>257</v>
      </c>
      <c r="E35">
        <v>2.0790000000000002</v>
      </c>
      <c r="F35">
        <v>0.81</v>
      </c>
      <c r="G35">
        <v>75.328000000000003</v>
      </c>
      <c r="H35">
        <v>2.9000000000000001E-2</v>
      </c>
      <c r="I35">
        <v>1.4</v>
      </c>
      <c r="J35" t="s">
        <v>48</v>
      </c>
      <c r="K35" t="s">
        <v>3</v>
      </c>
      <c r="L35">
        <v>1.0999999999999999E-2</v>
      </c>
      <c r="Q35">
        <v>1.29</v>
      </c>
      <c r="R35">
        <v>6666.3370000000004</v>
      </c>
      <c r="S35">
        <v>1.06</v>
      </c>
      <c r="T35">
        <v>51.01</v>
      </c>
      <c r="U35" t="s">
        <v>48</v>
      </c>
      <c r="V35" t="s">
        <v>4</v>
      </c>
      <c r="W35">
        <v>1</v>
      </c>
      <c r="AB35">
        <v>6.8929999999999998</v>
      </c>
      <c r="AC35">
        <v>2261.4110000000001</v>
      </c>
      <c r="AD35">
        <v>0.11600000000000001</v>
      </c>
      <c r="AE35">
        <v>5.56</v>
      </c>
      <c r="AF35" t="s">
        <v>48</v>
      </c>
      <c r="AG35" t="s">
        <v>5</v>
      </c>
      <c r="AH35">
        <v>0.33900000000000002</v>
      </c>
      <c r="AM35" t="s">
        <v>259</v>
      </c>
      <c r="AN35" t="s">
        <v>260</v>
      </c>
      <c r="AO35" t="s">
        <v>45</v>
      </c>
      <c r="AP35" t="s">
        <v>46</v>
      </c>
      <c r="AQ35" t="s">
        <v>257</v>
      </c>
      <c r="AR35">
        <v>1.5720000000000001</v>
      </c>
      <c r="AS35">
        <v>3.7869999999999999</v>
      </c>
      <c r="AT35">
        <v>2565.2280000000001</v>
      </c>
      <c r="AU35">
        <v>0.56200000000000006</v>
      </c>
      <c r="AV35">
        <v>35.76</v>
      </c>
      <c r="AW35" t="s">
        <v>48</v>
      </c>
      <c r="AX35" t="s">
        <v>6</v>
      </c>
      <c r="AY35" t="s">
        <v>51</v>
      </c>
    </row>
    <row r="36" spans="1:67" x14ac:dyDescent="0.25">
      <c r="A36" t="s">
        <v>261</v>
      </c>
      <c r="B36" t="s">
        <v>45</v>
      </c>
      <c r="C36" t="s">
        <v>46</v>
      </c>
      <c r="D36" t="s">
        <v>257</v>
      </c>
      <c r="E36">
        <v>2.02</v>
      </c>
      <c r="F36">
        <v>0.81</v>
      </c>
      <c r="G36">
        <v>74.331000000000003</v>
      </c>
      <c r="H36">
        <v>2.9000000000000001E-2</v>
      </c>
      <c r="I36">
        <v>1.42</v>
      </c>
      <c r="J36" t="s">
        <v>48</v>
      </c>
      <c r="K36" t="s">
        <v>3</v>
      </c>
      <c r="L36">
        <v>1.0999999999999999E-2</v>
      </c>
      <c r="Q36">
        <v>1.2969999999999999</v>
      </c>
      <c r="R36">
        <v>6513.2640000000001</v>
      </c>
      <c r="S36">
        <v>1.0349999999999999</v>
      </c>
      <c r="T36">
        <v>51.22</v>
      </c>
      <c r="U36" t="s">
        <v>48</v>
      </c>
      <c r="V36" t="s">
        <v>4</v>
      </c>
      <c r="W36">
        <v>1</v>
      </c>
      <c r="AB36">
        <v>6.8330000000000002</v>
      </c>
      <c r="AC36">
        <v>2175.221</v>
      </c>
      <c r="AD36">
        <v>0.111</v>
      </c>
      <c r="AE36">
        <v>5.51</v>
      </c>
      <c r="AF36" t="s">
        <v>48</v>
      </c>
      <c r="AG36" t="s">
        <v>5</v>
      </c>
      <c r="AH36">
        <v>0.33400000000000002</v>
      </c>
      <c r="AM36" t="s">
        <v>261</v>
      </c>
      <c r="AN36" t="s">
        <v>262</v>
      </c>
      <c r="AO36" t="s">
        <v>45</v>
      </c>
      <c r="AP36" t="s">
        <v>46</v>
      </c>
      <c r="AQ36" t="s">
        <v>257</v>
      </c>
      <c r="AR36">
        <v>2.2469999999999999</v>
      </c>
      <c r="AS36">
        <v>3.7330000000000001</v>
      </c>
      <c r="AT36">
        <v>3634.634</v>
      </c>
      <c r="AU36">
        <v>0.79700000000000004</v>
      </c>
      <c r="AV36">
        <v>35.450000000000003</v>
      </c>
      <c r="AW36" t="s">
        <v>48</v>
      </c>
      <c r="AX36" t="s">
        <v>6</v>
      </c>
      <c r="AY36" t="s">
        <v>51</v>
      </c>
    </row>
    <row r="37" spans="1:67" x14ac:dyDescent="0.25">
      <c r="A37" t="s">
        <v>263</v>
      </c>
      <c r="B37" t="s">
        <v>45</v>
      </c>
      <c r="C37" t="s">
        <v>46</v>
      </c>
      <c r="D37" t="s">
        <v>264</v>
      </c>
      <c r="E37">
        <v>1.99</v>
      </c>
      <c r="F37">
        <v>0.81299999999999994</v>
      </c>
      <c r="G37">
        <v>67.823999999999998</v>
      </c>
      <c r="H37">
        <v>2.5999999999999999E-2</v>
      </c>
      <c r="I37">
        <v>1.32</v>
      </c>
      <c r="J37" t="s">
        <v>48</v>
      </c>
      <c r="K37" t="s">
        <v>3</v>
      </c>
      <c r="L37">
        <v>0.01</v>
      </c>
      <c r="M37">
        <f t="shared" ref="M37" si="260">AVERAGE(I37:I39)</f>
        <v>1.36</v>
      </c>
      <c r="N37">
        <f t="shared" ref="N37" si="261">STDEV(I37:I39)</f>
        <v>7.8102496759066484E-2</v>
      </c>
      <c r="O37">
        <f t="shared" ref="O37" si="262">N37/(SQRT(3))</f>
        <v>4.5092497528228914E-2</v>
      </c>
      <c r="P37">
        <f t="shared" ref="P37" si="263">(O37/M37)*100</f>
        <v>3.3156248182521262</v>
      </c>
      <c r="Q37">
        <v>1.32</v>
      </c>
      <c r="R37">
        <v>6666.2690000000002</v>
      </c>
      <c r="S37">
        <v>1.06</v>
      </c>
      <c r="T37">
        <v>53.29</v>
      </c>
      <c r="U37" t="s">
        <v>48</v>
      </c>
      <c r="V37" t="s">
        <v>4</v>
      </c>
      <c r="W37">
        <v>1</v>
      </c>
      <c r="X37">
        <f t="shared" ref="X37" si="264">AVERAGE(T37:T39)</f>
        <v>53.476666666666667</v>
      </c>
      <c r="Y37">
        <f t="shared" ref="Y37" si="265">STDEV(T37:T39)</f>
        <v>0.39463062898529955</v>
      </c>
      <c r="Z37">
        <f t="shared" ref="Z37" si="266">Y37/(SQRT(3))</f>
        <v>0.22784009987513404</v>
      </c>
      <c r="AA37">
        <f t="shared" ref="AA37" si="267">(Z37/X37)*100</f>
        <v>0.42605516401259247</v>
      </c>
      <c r="AB37">
        <v>6.77</v>
      </c>
      <c r="AC37">
        <v>2130.0250000000001</v>
      </c>
      <c r="AD37">
        <v>0.109</v>
      </c>
      <c r="AE37">
        <v>5.48</v>
      </c>
      <c r="AF37" t="s">
        <v>48</v>
      </c>
      <c r="AG37" t="s">
        <v>5</v>
      </c>
      <c r="AH37">
        <v>0.32</v>
      </c>
      <c r="AI37">
        <f t="shared" ref="AI37" si="268">AVERAGE(AE37:AE39)</f>
        <v>5.5100000000000007</v>
      </c>
      <c r="AJ37">
        <f t="shared" ref="AJ37" si="269">STDEV(AE37:AE39)</f>
        <v>2.9999999999999805E-2</v>
      </c>
      <c r="AK37">
        <f t="shared" ref="AK37" si="270">AJ37/(SQRT(3))</f>
        <v>1.7320508075688662E-2</v>
      </c>
      <c r="AL37">
        <f t="shared" ref="AL37" si="271">(AK37/AI37)*100</f>
        <v>0.31434678903246205</v>
      </c>
      <c r="AM37" t="s">
        <v>263</v>
      </c>
      <c r="AN37" t="s">
        <v>265</v>
      </c>
      <c r="AO37" t="s">
        <v>45</v>
      </c>
      <c r="AP37" t="s">
        <v>46</v>
      </c>
      <c r="AQ37" t="s">
        <v>264</v>
      </c>
      <c r="AR37">
        <v>1.5129999999999999</v>
      </c>
      <c r="AS37">
        <v>3.8130000000000002</v>
      </c>
      <c r="AT37">
        <v>2351.357</v>
      </c>
      <c r="AU37">
        <v>0.51900000000000002</v>
      </c>
      <c r="AV37">
        <v>34.32</v>
      </c>
      <c r="AW37" t="s">
        <v>48</v>
      </c>
      <c r="AX37" t="s">
        <v>6</v>
      </c>
      <c r="AY37" t="s">
        <v>51</v>
      </c>
      <c r="AZ37">
        <f t="shared" ref="AZ37" si="272">AVERAGE(AV37:AV39)</f>
        <v>34.263333333333335</v>
      </c>
      <c r="BA37">
        <f t="shared" ref="BA37" si="273">STDEV(AV37:AV39)</f>
        <v>0.19139836293274357</v>
      </c>
      <c r="BB37">
        <f t="shared" ref="BB37" si="274">BA37/SQRT(3)</f>
        <v>0.1105038963616732</v>
      </c>
      <c r="BC37">
        <f t="shared" ref="BC37" si="275">(BB37/AZ37)*100</f>
        <v>0.32251356074036341</v>
      </c>
      <c r="BE37">
        <f t="shared" ref="BE37" si="276">X37/12</f>
        <v>4.4563888888888892</v>
      </c>
      <c r="BF37">
        <f t="shared" ref="BF37" si="277">AI37/1</f>
        <v>5.5100000000000007</v>
      </c>
      <c r="BG37">
        <f t="shared" ref="BG37" si="278">M37/14</f>
        <v>9.7142857142857156E-2</v>
      </c>
      <c r="BH37">
        <f t="shared" ref="BH37" si="279">AZ37/16</f>
        <v>2.1414583333333335</v>
      </c>
      <c r="BJ37">
        <f t="shared" ref="BJ37" si="280">((2*BH37)-BF37+(3*BG37))/BE37</f>
        <v>-0.20995805914462032</v>
      </c>
      <c r="BK37">
        <f t="shared" ref="BK37" si="281">1-(BJ37/4)+((3*BG37)/(4*BE37))</f>
        <v>1.0688384342080659</v>
      </c>
      <c r="BL37">
        <f t="shared" ref="BL37" si="282">BE37-(BF37/2)-(BG37/2)+1</f>
        <v>2.6528174603174604</v>
      </c>
      <c r="BM37">
        <f t="shared" ref="BM37" si="283">BE37/BG37</f>
        <v>45.874591503267972</v>
      </c>
      <c r="BN37">
        <f t="shared" ref="BN37" si="284">BF37/BE37</f>
        <v>1.2364271021629372</v>
      </c>
      <c r="BO37">
        <f t="shared" ref="BO37" si="285">BH37/BE37</f>
        <v>0.48053668266533689</v>
      </c>
    </row>
    <row r="38" spans="1:67" x14ac:dyDescent="0.25">
      <c r="A38" t="s">
        <v>266</v>
      </c>
      <c r="B38" t="s">
        <v>45</v>
      </c>
      <c r="C38" t="s">
        <v>46</v>
      </c>
      <c r="D38" t="s">
        <v>264</v>
      </c>
      <c r="E38">
        <v>2.1179999999999999</v>
      </c>
      <c r="F38">
        <v>0.82</v>
      </c>
      <c r="G38">
        <v>71.787000000000006</v>
      </c>
      <c r="H38">
        <v>2.8000000000000001E-2</v>
      </c>
      <c r="I38">
        <v>1.31</v>
      </c>
      <c r="J38" t="s">
        <v>48</v>
      </c>
      <c r="K38" t="s">
        <v>3</v>
      </c>
      <c r="L38">
        <v>0.01</v>
      </c>
      <c r="Q38">
        <v>1.327</v>
      </c>
      <c r="R38">
        <v>7148.8630000000003</v>
      </c>
      <c r="S38">
        <v>1.1419999999999999</v>
      </c>
      <c r="T38">
        <v>53.93</v>
      </c>
      <c r="U38" t="s">
        <v>48</v>
      </c>
      <c r="V38" t="s">
        <v>4</v>
      </c>
      <c r="W38">
        <v>1</v>
      </c>
      <c r="AB38">
        <v>6.8129999999999997</v>
      </c>
      <c r="AC38">
        <v>2295.067</v>
      </c>
      <c r="AD38">
        <v>0.11700000000000001</v>
      </c>
      <c r="AE38">
        <v>5.54</v>
      </c>
      <c r="AF38" t="s">
        <v>48</v>
      </c>
      <c r="AG38" t="s">
        <v>5</v>
      </c>
      <c r="AH38">
        <v>0.32100000000000001</v>
      </c>
      <c r="AM38" t="s">
        <v>266</v>
      </c>
      <c r="AN38" t="s">
        <v>267</v>
      </c>
      <c r="AO38" t="s">
        <v>45</v>
      </c>
      <c r="AP38" t="s">
        <v>46</v>
      </c>
      <c r="AQ38" t="s">
        <v>264</v>
      </c>
      <c r="AR38">
        <v>1.556</v>
      </c>
      <c r="AS38">
        <v>3.82</v>
      </c>
      <c r="AT38">
        <v>2425.056</v>
      </c>
      <c r="AU38">
        <v>0.53600000000000003</v>
      </c>
      <c r="AV38">
        <v>34.42</v>
      </c>
      <c r="AW38" t="s">
        <v>48</v>
      </c>
      <c r="AX38" t="s">
        <v>6</v>
      </c>
      <c r="AY38" t="s">
        <v>51</v>
      </c>
    </row>
    <row r="39" spans="1:67" x14ac:dyDescent="0.25">
      <c r="A39" t="s">
        <v>268</v>
      </c>
      <c r="B39" t="s">
        <v>45</v>
      </c>
      <c r="C39" t="s">
        <v>46</v>
      </c>
      <c r="D39" t="s">
        <v>264</v>
      </c>
      <c r="E39">
        <v>1.577</v>
      </c>
      <c r="F39">
        <v>0.81299999999999994</v>
      </c>
      <c r="G39">
        <v>58.915999999999997</v>
      </c>
      <c r="H39">
        <v>2.3E-2</v>
      </c>
      <c r="I39">
        <v>1.45</v>
      </c>
      <c r="J39" t="s">
        <v>48</v>
      </c>
      <c r="K39" t="s">
        <v>3</v>
      </c>
      <c r="L39">
        <v>1.0999999999999999E-2</v>
      </c>
      <c r="Q39">
        <v>1.333</v>
      </c>
      <c r="R39">
        <v>5338.8249999999998</v>
      </c>
      <c r="S39">
        <v>0.83899999999999997</v>
      </c>
      <c r="T39">
        <v>53.21</v>
      </c>
      <c r="U39" t="s">
        <v>48</v>
      </c>
      <c r="V39" t="s">
        <v>4</v>
      </c>
      <c r="W39">
        <v>1</v>
      </c>
      <c r="AB39">
        <v>6.63</v>
      </c>
      <c r="AC39">
        <v>1677.4079999999999</v>
      </c>
      <c r="AD39">
        <v>8.6999999999999994E-2</v>
      </c>
      <c r="AE39">
        <v>5.51</v>
      </c>
      <c r="AF39" t="s">
        <v>48</v>
      </c>
      <c r="AG39" t="s">
        <v>5</v>
      </c>
      <c r="AH39">
        <v>0.314</v>
      </c>
      <c r="AM39" t="s">
        <v>268</v>
      </c>
      <c r="AN39" t="s">
        <v>269</v>
      </c>
      <c r="AO39" t="s">
        <v>45</v>
      </c>
      <c r="AP39" t="s">
        <v>46</v>
      </c>
      <c r="AQ39" t="s">
        <v>264</v>
      </c>
      <c r="AR39">
        <v>2.1880000000000002</v>
      </c>
      <c r="AS39">
        <v>3.7770000000000001</v>
      </c>
      <c r="AT39">
        <v>3374.2080000000001</v>
      </c>
      <c r="AU39">
        <v>0.745</v>
      </c>
      <c r="AV39">
        <v>34.049999999999997</v>
      </c>
      <c r="AW39" t="s">
        <v>48</v>
      </c>
      <c r="AX39" t="s">
        <v>6</v>
      </c>
      <c r="AY39" t="s">
        <v>51</v>
      </c>
    </row>
    <row r="40" spans="1:67" x14ac:dyDescent="0.25">
      <c r="A40" t="s">
        <v>270</v>
      </c>
      <c r="B40" t="s">
        <v>45</v>
      </c>
      <c r="C40" t="s">
        <v>46</v>
      </c>
      <c r="D40" t="s">
        <v>271</v>
      </c>
      <c r="E40">
        <v>1.6819999999999999</v>
      </c>
      <c r="F40">
        <v>0.81299999999999994</v>
      </c>
      <c r="G40">
        <v>52.316000000000003</v>
      </c>
      <c r="H40">
        <v>0.02</v>
      </c>
      <c r="I40">
        <v>1.2</v>
      </c>
      <c r="J40" t="s">
        <v>48</v>
      </c>
      <c r="K40" t="s">
        <v>3</v>
      </c>
      <c r="L40">
        <v>8.9999999999999993E-3</v>
      </c>
      <c r="M40">
        <f t="shared" ref="M40" si="286">AVERAGE(I40:I42)</f>
        <v>1.1866666666666665</v>
      </c>
      <c r="N40">
        <f t="shared" ref="N40" si="287">STDEV(I40:I42)</f>
        <v>2.3094010767585049E-2</v>
      </c>
      <c r="O40">
        <f t="shared" ref="O40" si="288">N40/(SQRT(3))</f>
        <v>1.3333333333333345E-2</v>
      </c>
      <c r="P40">
        <f t="shared" ref="P40" si="289">(O40/M40)*100</f>
        <v>1.1235955056179785</v>
      </c>
      <c r="Q40">
        <v>1.333</v>
      </c>
      <c r="R40">
        <v>5658.0889999999999</v>
      </c>
      <c r="S40">
        <v>0.89200000000000002</v>
      </c>
      <c r="T40">
        <v>53.02</v>
      </c>
      <c r="U40" t="s">
        <v>48</v>
      </c>
      <c r="V40" t="s">
        <v>4</v>
      </c>
      <c r="W40">
        <v>1</v>
      </c>
      <c r="X40">
        <f t="shared" ref="X40" si="290">AVERAGE(T40:T42)</f>
        <v>53.830000000000005</v>
      </c>
      <c r="Y40">
        <f t="shared" ref="Y40" si="291">STDEV(T40:T42)</f>
        <v>0.72297994439679725</v>
      </c>
      <c r="Z40">
        <f t="shared" ref="Z40" si="292">Y40/(SQRT(3))</f>
        <v>0.41741266551619161</v>
      </c>
      <c r="AA40">
        <f t="shared" ref="AA40" si="293">(Z40/X40)*100</f>
        <v>0.77542757851791111</v>
      </c>
      <c r="AB40">
        <v>6.69</v>
      </c>
      <c r="AC40">
        <v>1787.2180000000001</v>
      </c>
      <c r="AD40">
        <v>9.1999999999999998E-2</v>
      </c>
      <c r="AE40">
        <v>5.49</v>
      </c>
      <c r="AF40" t="s">
        <v>48</v>
      </c>
      <c r="AG40" t="s">
        <v>5</v>
      </c>
      <c r="AH40">
        <v>0.316</v>
      </c>
      <c r="AI40">
        <f t="shared" ref="AI40" si="294">AVERAGE(AE40:AE42)</f>
        <v>5.5100000000000007</v>
      </c>
      <c r="AJ40">
        <f t="shared" ref="AJ40" si="295">STDEV(AE40:AE42)</f>
        <v>2.0000000000000018E-2</v>
      </c>
      <c r="AK40">
        <f t="shared" ref="AK40" si="296">AJ40/(SQRT(3))</f>
        <v>1.1547005383792526E-2</v>
      </c>
      <c r="AL40">
        <f t="shared" ref="AL40" si="297">(AK40/AI40)*100</f>
        <v>0.20956452602164294</v>
      </c>
      <c r="AM40" t="s">
        <v>270</v>
      </c>
      <c r="AN40" t="s">
        <v>272</v>
      </c>
      <c r="AO40" t="s">
        <v>45</v>
      </c>
      <c r="AP40" t="s">
        <v>46</v>
      </c>
      <c r="AQ40" t="s">
        <v>271</v>
      </c>
      <c r="AR40">
        <v>1.58</v>
      </c>
      <c r="AS40">
        <v>3.7829999999999999</v>
      </c>
      <c r="AT40">
        <v>2589.721</v>
      </c>
      <c r="AU40">
        <v>0.56799999999999995</v>
      </c>
      <c r="AV40">
        <v>35.92</v>
      </c>
      <c r="AW40" t="s">
        <v>48</v>
      </c>
      <c r="AX40" t="s">
        <v>6</v>
      </c>
      <c r="AY40" t="s">
        <v>51</v>
      </c>
      <c r="AZ40">
        <f t="shared" ref="AZ40" si="298">AVERAGE(AV40:AV42)</f>
        <v>35.336666666666666</v>
      </c>
      <c r="BA40">
        <f t="shared" ref="BA40" si="299">STDEV(AV40:AV42)</f>
        <v>0.58002873492037921</v>
      </c>
      <c r="BB40">
        <f t="shared" ref="BB40" si="300">BA40/SQRT(3)</f>
        <v>0.33487974624399902</v>
      </c>
      <c r="BC40">
        <f t="shared" ref="BC40" si="301">(BB40/AZ40)*100</f>
        <v>0.94768346262805114</v>
      </c>
      <c r="BE40">
        <f t="shared" ref="BE40" si="302">X40/12</f>
        <v>4.4858333333333338</v>
      </c>
      <c r="BF40">
        <f t="shared" ref="BF40" si="303">AI40/1</f>
        <v>5.5100000000000007</v>
      </c>
      <c r="BG40">
        <f t="shared" ref="BG40" si="304">M40/14</f>
        <v>8.4761904761904747E-2</v>
      </c>
      <c r="BH40">
        <f t="shared" ref="BH40" si="305">AZ40/16</f>
        <v>2.2085416666666666</v>
      </c>
      <c r="BJ40">
        <f t="shared" ref="BJ40" si="306">((2*BH40)-BF40+(3*BG40))/BE40</f>
        <v>-0.1869509832541601</v>
      </c>
      <c r="BK40">
        <f t="shared" ref="BK40" si="307">1-(BJ40/4)+((3*BG40)/(4*BE40))</f>
        <v>1.0609093442318411</v>
      </c>
      <c r="BL40">
        <f t="shared" ref="BL40" si="308">BE40-(BF40/2)-(BG40/2)+1</f>
        <v>2.688452380952381</v>
      </c>
      <c r="BM40">
        <f t="shared" ref="BM40" si="309">BE40/BG40</f>
        <v>52.922752808988776</v>
      </c>
      <c r="BN40">
        <f t="shared" ref="BN40" si="310">BF40/BE40</f>
        <v>1.2283113505480217</v>
      </c>
      <c r="BO40">
        <f t="shared" ref="BO40" si="311">BH40/BE40</f>
        <v>0.49233698681032878</v>
      </c>
    </row>
    <row r="41" spans="1:67" x14ac:dyDescent="0.25">
      <c r="A41" t="s">
        <v>273</v>
      </c>
      <c r="B41" t="s">
        <v>45</v>
      </c>
      <c r="C41" t="s">
        <v>46</v>
      </c>
      <c r="D41" t="s">
        <v>271</v>
      </c>
      <c r="E41">
        <v>1.64</v>
      </c>
      <c r="F41">
        <v>0.81699999999999995</v>
      </c>
      <c r="G41">
        <v>50.722999999999999</v>
      </c>
      <c r="H41">
        <v>0.02</v>
      </c>
      <c r="I41">
        <v>1.2</v>
      </c>
      <c r="J41" t="s">
        <v>48</v>
      </c>
      <c r="K41" t="s">
        <v>3</v>
      </c>
      <c r="L41">
        <v>8.9999999999999993E-3</v>
      </c>
      <c r="Q41">
        <v>1.347</v>
      </c>
      <c r="R41">
        <v>5626.777</v>
      </c>
      <c r="S41">
        <v>0.88700000000000001</v>
      </c>
      <c r="T41">
        <v>54.06</v>
      </c>
      <c r="U41" t="s">
        <v>48</v>
      </c>
      <c r="V41" t="s">
        <v>4</v>
      </c>
      <c r="W41">
        <v>1</v>
      </c>
      <c r="AB41">
        <v>6.6630000000000003</v>
      </c>
      <c r="AC41">
        <v>1746.471</v>
      </c>
      <c r="AD41">
        <v>0.09</v>
      </c>
      <c r="AE41">
        <v>5.51</v>
      </c>
      <c r="AF41" t="s">
        <v>48</v>
      </c>
      <c r="AG41" t="s">
        <v>5</v>
      </c>
      <c r="AH41">
        <v>0.31</v>
      </c>
      <c r="AM41" t="s">
        <v>273</v>
      </c>
      <c r="AN41" t="s">
        <v>274</v>
      </c>
      <c r="AO41" t="s">
        <v>45</v>
      </c>
      <c r="AP41" t="s">
        <v>46</v>
      </c>
      <c r="AQ41" t="s">
        <v>271</v>
      </c>
      <c r="AR41">
        <v>1.8979999999999999</v>
      </c>
      <c r="AS41">
        <v>3.7669999999999999</v>
      </c>
      <c r="AT41">
        <v>3059.9859999999999</v>
      </c>
      <c r="AU41">
        <v>0.67100000000000004</v>
      </c>
      <c r="AV41">
        <v>35.33</v>
      </c>
      <c r="AW41" t="s">
        <v>48</v>
      </c>
      <c r="AX41" t="s">
        <v>6</v>
      </c>
      <c r="AY41" t="s">
        <v>51</v>
      </c>
    </row>
    <row r="42" spans="1:67" x14ac:dyDescent="0.25">
      <c r="A42" t="s">
        <v>275</v>
      </c>
      <c r="B42" t="s">
        <v>45</v>
      </c>
      <c r="C42" t="s">
        <v>46</v>
      </c>
      <c r="D42" t="s">
        <v>271</v>
      </c>
      <c r="E42">
        <v>2.19</v>
      </c>
      <c r="F42">
        <v>0.81299999999999994</v>
      </c>
      <c r="G42">
        <v>65.867000000000004</v>
      </c>
      <c r="H42">
        <v>2.5000000000000001E-2</v>
      </c>
      <c r="I42">
        <v>1.1599999999999999</v>
      </c>
      <c r="J42" t="s">
        <v>48</v>
      </c>
      <c r="K42" t="s">
        <v>3</v>
      </c>
      <c r="L42">
        <v>8.9999999999999993E-3</v>
      </c>
      <c r="Q42">
        <v>1.32</v>
      </c>
      <c r="R42">
        <v>7436.4690000000001</v>
      </c>
      <c r="S42">
        <v>1.1910000000000001</v>
      </c>
      <c r="T42">
        <v>54.41</v>
      </c>
      <c r="U42" t="s">
        <v>48</v>
      </c>
      <c r="V42" t="s">
        <v>4</v>
      </c>
      <c r="W42">
        <v>1</v>
      </c>
      <c r="AB42">
        <v>6.8070000000000004</v>
      </c>
      <c r="AC42">
        <v>2371.7620000000002</v>
      </c>
      <c r="AD42">
        <v>0.121</v>
      </c>
      <c r="AE42">
        <v>5.53</v>
      </c>
      <c r="AF42" t="s">
        <v>48</v>
      </c>
      <c r="AG42" t="s">
        <v>5</v>
      </c>
      <c r="AH42">
        <v>0.31900000000000001</v>
      </c>
      <c r="AM42" t="s">
        <v>275</v>
      </c>
      <c r="AN42" t="s">
        <v>276</v>
      </c>
      <c r="AO42" t="s">
        <v>45</v>
      </c>
      <c r="AP42" t="s">
        <v>46</v>
      </c>
      <c r="AQ42" t="s">
        <v>271</v>
      </c>
      <c r="AR42">
        <v>2.3479999999999999</v>
      </c>
      <c r="AS42">
        <v>3.73</v>
      </c>
      <c r="AT42">
        <v>3723.77</v>
      </c>
      <c r="AU42">
        <v>0.81599999999999995</v>
      </c>
      <c r="AV42">
        <v>34.76</v>
      </c>
      <c r="AW42" t="s">
        <v>48</v>
      </c>
      <c r="AX42" t="s">
        <v>6</v>
      </c>
      <c r="AY42" t="s">
        <v>51</v>
      </c>
    </row>
    <row r="43" spans="1:67" x14ac:dyDescent="0.25">
      <c r="A43" t="s">
        <v>277</v>
      </c>
      <c r="B43" t="s">
        <v>45</v>
      </c>
      <c r="C43" t="s">
        <v>46</v>
      </c>
      <c r="D43" t="s">
        <v>278</v>
      </c>
      <c r="E43">
        <v>1.9990000000000001</v>
      </c>
      <c r="F43">
        <v>0.81299999999999994</v>
      </c>
      <c r="G43">
        <v>59.837000000000003</v>
      </c>
      <c r="H43">
        <v>2.3E-2</v>
      </c>
      <c r="I43">
        <v>1.1599999999999999</v>
      </c>
      <c r="J43" t="s">
        <v>48</v>
      </c>
      <c r="K43" t="s">
        <v>3</v>
      </c>
      <c r="L43">
        <v>8.9999999999999993E-3</v>
      </c>
      <c r="M43">
        <f t="shared" ref="M43" si="312">AVERAGE(I43:I45)</f>
        <v>1.1466666666666665</v>
      </c>
      <c r="N43">
        <f t="shared" ref="N43" si="313">STDEV(I43:I45)</f>
        <v>1.1547005383792525E-2</v>
      </c>
      <c r="O43">
        <f t="shared" ref="O43" si="314">N43/(SQRT(3))</f>
        <v>6.6666666666666723E-3</v>
      </c>
      <c r="P43">
        <f t="shared" ref="P43" si="315">(O43/M43)*100</f>
        <v>0.58139534883720989</v>
      </c>
      <c r="Q43">
        <v>1.3</v>
      </c>
      <c r="R43">
        <v>6639.5559999999996</v>
      </c>
      <c r="S43">
        <v>1.056</v>
      </c>
      <c r="T43">
        <v>52.82</v>
      </c>
      <c r="U43" t="s">
        <v>48</v>
      </c>
      <c r="V43" t="s">
        <v>4</v>
      </c>
      <c r="W43">
        <v>1</v>
      </c>
      <c r="X43">
        <f t="shared" ref="X43" si="316">AVERAGE(T43:T45)</f>
        <v>52.79666666666666</v>
      </c>
      <c r="Y43">
        <f t="shared" ref="Y43" si="317">STDEV(T43:T45)</f>
        <v>0.12662279942148422</v>
      </c>
      <c r="Z43">
        <f t="shared" ref="Z43" si="318">Y43/(SQRT(3))</f>
        <v>7.31057073315379E-2</v>
      </c>
      <c r="AA43">
        <f t="shared" ref="AA43" si="319">(Z43/X43)*100</f>
        <v>0.13846652061027448</v>
      </c>
      <c r="AB43">
        <v>6.7629999999999999</v>
      </c>
      <c r="AC43">
        <v>2152.431</v>
      </c>
      <c r="AD43">
        <v>0.11</v>
      </c>
      <c r="AE43">
        <v>5.51</v>
      </c>
      <c r="AF43" t="s">
        <v>48</v>
      </c>
      <c r="AG43" t="s">
        <v>5</v>
      </c>
      <c r="AH43">
        <v>0.32400000000000001</v>
      </c>
      <c r="AI43">
        <f t="shared" ref="AI43" si="320">AVERAGE(AE43:AE45)</f>
        <v>5.4899999999999993</v>
      </c>
      <c r="AJ43">
        <f t="shared" ref="AJ43" si="321">STDEV(AE43:AE45)</f>
        <v>5.291502622129203E-2</v>
      </c>
      <c r="AK43">
        <f t="shared" ref="AK43" si="322">AJ43/(SQRT(3))</f>
        <v>3.0550504633039061E-2</v>
      </c>
      <c r="AL43">
        <f t="shared" ref="AL43" si="323">(AK43/AI43)*100</f>
        <v>0.55647549422657683</v>
      </c>
      <c r="AM43" t="s">
        <v>277</v>
      </c>
      <c r="AN43" t="s">
        <v>279</v>
      </c>
      <c r="AO43" t="s">
        <v>45</v>
      </c>
      <c r="AP43" t="s">
        <v>46</v>
      </c>
      <c r="AQ43" t="s">
        <v>280</v>
      </c>
      <c r="AR43">
        <v>2.1440000000000001</v>
      </c>
      <c r="AS43">
        <v>3.7869999999999999</v>
      </c>
      <c r="AT43">
        <v>3324.3629999999998</v>
      </c>
      <c r="AU43">
        <v>0.73399999999999999</v>
      </c>
      <c r="AV43">
        <v>34.24</v>
      </c>
      <c r="AW43" t="s">
        <v>48</v>
      </c>
      <c r="AX43" t="s">
        <v>6</v>
      </c>
      <c r="AY43" t="s">
        <v>51</v>
      </c>
      <c r="AZ43">
        <f t="shared" ref="AZ43" si="324">AVERAGE(AV43:AV45)</f>
        <v>34.506666666666668</v>
      </c>
      <c r="BA43">
        <f t="shared" ref="BA43" si="325">STDEV(AV43:AV45)</f>
        <v>0.24440403706431016</v>
      </c>
      <c r="BB43">
        <f t="shared" ref="BB43" si="326">BA43/SQRT(3)</f>
        <v>0.14110673659011075</v>
      </c>
      <c r="BC43">
        <f t="shared" ref="BC43" si="327">(BB43/AZ43)*100</f>
        <v>0.40892601407489593</v>
      </c>
      <c r="BE43">
        <f t="shared" ref="BE43" si="328">X43/12</f>
        <v>4.3997222222222216</v>
      </c>
      <c r="BF43">
        <f t="shared" ref="BF43" si="329">AI43/1</f>
        <v>5.4899999999999993</v>
      </c>
      <c r="BG43">
        <f t="shared" ref="BG43" si="330">M43/14</f>
        <v>8.1904761904761897E-2</v>
      </c>
      <c r="BH43">
        <f t="shared" ref="BH43" si="331">AZ43/16</f>
        <v>2.1566666666666667</v>
      </c>
      <c r="BJ43">
        <f t="shared" ref="BJ43" si="332">((2*BH43)-BF43+(3*BG43))/BE43</f>
        <v>-0.21159344475210362</v>
      </c>
      <c r="BK43">
        <f t="shared" ref="BK43" si="333">1-(BJ43/4)+((3*BG43)/(4*BE43))</f>
        <v>1.0668602815834332</v>
      </c>
      <c r="BL43">
        <f t="shared" ref="BL43" si="334">BE43-(BF43/2)-(BG43/2)+1</f>
        <v>2.6137698412698409</v>
      </c>
      <c r="BM43">
        <f t="shared" ref="BM43" si="335">BE43/BG43</f>
        <v>53.717538759689923</v>
      </c>
      <c r="BN43">
        <f t="shared" ref="BN43" si="336">BF43/BE43</f>
        <v>1.2478060483616391</v>
      </c>
      <c r="BO43">
        <f t="shared" ref="BO43" si="337">BH43/BE43</f>
        <v>0.49018246101395296</v>
      </c>
    </row>
    <row r="44" spans="1:67" x14ac:dyDescent="0.25">
      <c r="A44" t="s">
        <v>281</v>
      </c>
      <c r="B44" t="s">
        <v>45</v>
      </c>
      <c r="C44" t="s">
        <v>46</v>
      </c>
      <c r="D44" t="s">
        <v>278</v>
      </c>
      <c r="E44">
        <v>2.0070000000000001</v>
      </c>
      <c r="F44">
        <v>0.81</v>
      </c>
      <c r="G44">
        <v>59.347999999999999</v>
      </c>
      <c r="H44">
        <v>2.3E-2</v>
      </c>
      <c r="I44">
        <v>1.1399999999999999</v>
      </c>
      <c r="J44" t="s">
        <v>48</v>
      </c>
      <c r="K44" t="s">
        <v>3</v>
      </c>
      <c r="L44">
        <v>8.9999999999999993E-3</v>
      </c>
      <c r="Q44">
        <v>1.2929999999999999</v>
      </c>
      <c r="R44">
        <v>6644.8760000000002</v>
      </c>
      <c r="S44">
        <v>1.0569999999999999</v>
      </c>
      <c r="T44">
        <v>52.66</v>
      </c>
      <c r="U44" t="s">
        <v>48</v>
      </c>
      <c r="V44" t="s">
        <v>4</v>
      </c>
      <c r="W44">
        <v>1</v>
      </c>
      <c r="AB44">
        <v>6.7569999999999997</v>
      </c>
      <c r="AC44">
        <v>2167.1120000000001</v>
      </c>
      <c r="AD44">
        <v>0.111</v>
      </c>
      <c r="AE44">
        <v>5.53</v>
      </c>
      <c r="AF44" t="s">
        <v>48</v>
      </c>
      <c r="AG44" t="s">
        <v>5</v>
      </c>
      <c r="AH44">
        <v>0.32600000000000001</v>
      </c>
      <c r="AM44" t="s">
        <v>281</v>
      </c>
      <c r="AN44" t="s">
        <v>282</v>
      </c>
      <c r="AO44" t="s">
        <v>45</v>
      </c>
      <c r="AP44" t="s">
        <v>46</v>
      </c>
      <c r="AQ44" t="s">
        <v>280</v>
      </c>
      <c r="AR44">
        <v>1.714</v>
      </c>
      <c r="AS44">
        <v>3.8130000000000002</v>
      </c>
      <c r="AT44">
        <v>2682.2310000000002</v>
      </c>
      <c r="AU44">
        <v>0.59199999999999997</v>
      </c>
      <c r="AV44">
        <v>34.56</v>
      </c>
      <c r="AW44" t="s">
        <v>48</v>
      </c>
      <c r="AX44" t="s">
        <v>6</v>
      </c>
      <c r="AY44" t="s">
        <v>51</v>
      </c>
    </row>
    <row r="45" spans="1:67" x14ac:dyDescent="0.25">
      <c r="A45" t="s">
        <v>283</v>
      </c>
      <c r="B45" t="s">
        <v>45</v>
      </c>
      <c r="C45" t="s">
        <v>46</v>
      </c>
      <c r="D45" t="s">
        <v>278</v>
      </c>
      <c r="E45">
        <v>1.8839999999999999</v>
      </c>
      <c r="F45">
        <v>0.81299999999999994</v>
      </c>
      <c r="G45">
        <v>55.325000000000003</v>
      </c>
      <c r="H45">
        <v>2.1000000000000001E-2</v>
      </c>
      <c r="I45">
        <v>1.1399999999999999</v>
      </c>
      <c r="J45" t="s">
        <v>48</v>
      </c>
      <c r="K45" t="s">
        <v>3</v>
      </c>
      <c r="L45">
        <v>8.9999999999999993E-3</v>
      </c>
      <c r="Q45">
        <v>1.3129999999999999</v>
      </c>
      <c r="R45">
        <v>6288.259</v>
      </c>
      <c r="S45">
        <v>0.997</v>
      </c>
      <c r="T45">
        <v>52.91</v>
      </c>
      <c r="U45" t="s">
        <v>48</v>
      </c>
      <c r="V45" t="s">
        <v>4</v>
      </c>
      <c r="W45">
        <v>1</v>
      </c>
      <c r="AB45">
        <v>6.7</v>
      </c>
      <c r="AC45">
        <v>1989.586</v>
      </c>
      <c r="AD45">
        <v>0.10199999999999999</v>
      </c>
      <c r="AE45">
        <v>5.43</v>
      </c>
      <c r="AF45" t="s">
        <v>48</v>
      </c>
      <c r="AG45" t="s">
        <v>5</v>
      </c>
      <c r="AH45">
        <v>0.316</v>
      </c>
      <c r="AM45" t="s">
        <v>283</v>
      </c>
      <c r="AN45" t="s">
        <v>284</v>
      </c>
      <c r="AO45" t="s">
        <v>45</v>
      </c>
      <c r="AP45" t="s">
        <v>46</v>
      </c>
      <c r="AQ45" t="s">
        <v>280</v>
      </c>
      <c r="AR45">
        <v>2.0459999999999998</v>
      </c>
      <c r="AS45">
        <v>3.79</v>
      </c>
      <c r="AT45">
        <v>3216.654</v>
      </c>
      <c r="AU45">
        <v>0.71</v>
      </c>
      <c r="AV45">
        <v>34.72</v>
      </c>
      <c r="AW45" t="s">
        <v>48</v>
      </c>
      <c r="AX45" t="s">
        <v>6</v>
      </c>
      <c r="AY45" t="s">
        <v>51</v>
      </c>
    </row>
    <row r="46" spans="1:67" x14ac:dyDescent="0.25">
      <c r="A46" t="s">
        <v>285</v>
      </c>
      <c r="B46" t="s">
        <v>45</v>
      </c>
      <c r="C46" t="s">
        <v>46</v>
      </c>
      <c r="D46" t="s">
        <v>286</v>
      </c>
      <c r="E46">
        <v>1.7090000000000001</v>
      </c>
      <c r="F46">
        <v>0.75700000000000001</v>
      </c>
      <c r="G46">
        <v>43.148000000000003</v>
      </c>
      <c r="H46">
        <v>1.9E-2</v>
      </c>
      <c r="I46">
        <v>1.1000000000000001</v>
      </c>
      <c r="J46" t="s">
        <v>48</v>
      </c>
      <c r="K46" t="s">
        <v>3</v>
      </c>
      <c r="L46">
        <v>8.9999999999999993E-3</v>
      </c>
      <c r="M46">
        <f t="shared" ref="M46" si="338">AVERAGE(I46:I48)</f>
        <v>1.1166666666666667</v>
      </c>
      <c r="N46">
        <f t="shared" ref="N46" si="339">STDEV(I46:I48)</f>
        <v>2.8867513459481187E-2</v>
      </c>
      <c r="O46">
        <f t="shared" ref="O46" si="340">N46/SQRT(3)</f>
        <v>1.6666666666666607E-2</v>
      </c>
      <c r="P46">
        <f t="shared" ref="P46" si="341">(O46/M46)*100</f>
        <v>1.4925373134328304</v>
      </c>
      <c r="Q46">
        <v>1.23</v>
      </c>
      <c r="R46">
        <v>4909.3280000000004</v>
      </c>
      <c r="S46">
        <v>0.90300000000000002</v>
      </c>
      <c r="T46">
        <v>52.86</v>
      </c>
      <c r="U46" t="s">
        <v>48</v>
      </c>
      <c r="V46" t="s">
        <v>4</v>
      </c>
      <c r="W46">
        <v>1</v>
      </c>
      <c r="X46">
        <f t="shared" ref="X46" si="342">AVERAGE(T46:T48)</f>
        <v>53.203333333333326</v>
      </c>
      <c r="Y46">
        <f t="shared" ref="Y46" si="343">STDEV(T46:T48)</f>
        <v>0.35557465226494089</v>
      </c>
      <c r="Z46">
        <f t="shared" ref="Z46" si="344">Y46/SQRT(3)</f>
        <v>0.20529112120217122</v>
      </c>
      <c r="AA46">
        <f t="shared" ref="AA46" si="345">(Z46/X46)*100</f>
        <v>0.38586138939071091</v>
      </c>
      <c r="AB46">
        <v>6.2069999999999999</v>
      </c>
      <c r="AC46">
        <v>1728.1420000000001</v>
      </c>
      <c r="AD46">
        <v>9.9000000000000005E-2</v>
      </c>
      <c r="AE46">
        <v>5.78</v>
      </c>
      <c r="AF46" t="s">
        <v>48</v>
      </c>
      <c r="AG46" t="s">
        <v>5</v>
      </c>
      <c r="AH46">
        <v>0.35199999999999998</v>
      </c>
      <c r="AI46">
        <f t="shared" ref="AI46" si="346">AVERAGE(AE46:AE48)</f>
        <v>5.6033333333333326</v>
      </c>
      <c r="AJ46">
        <f t="shared" ref="AJ46" si="347">STDEV(AE46:AE48)</f>
        <v>0.19139836293274115</v>
      </c>
      <c r="AK46">
        <f t="shared" ref="AK46" si="348">AJ46/SQRT(3)</f>
        <v>0.11050389636167179</v>
      </c>
      <c r="AL46">
        <f t="shared" ref="AL46" si="349">(AK46/AI46)*100</f>
        <v>1.9721099886080631</v>
      </c>
      <c r="AM46" t="s">
        <v>285</v>
      </c>
      <c r="AN46" t="s">
        <v>287</v>
      </c>
      <c r="AO46" t="s">
        <v>45</v>
      </c>
      <c r="AP46" t="s">
        <v>46</v>
      </c>
      <c r="AQ46" t="s">
        <v>288</v>
      </c>
      <c r="AR46">
        <v>2.2810000000000001</v>
      </c>
      <c r="AS46">
        <v>3.7730000000000001</v>
      </c>
      <c r="AT46">
        <v>3692.9279999999999</v>
      </c>
      <c r="AU46">
        <v>0.81499999999999995</v>
      </c>
      <c r="AV46">
        <v>35.75</v>
      </c>
      <c r="AW46" t="s">
        <v>48</v>
      </c>
      <c r="AX46" t="s">
        <v>6</v>
      </c>
      <c r="AY46" t="s">
        <v>51</v>
      </c>
      <c r="AZ46">
        <f t="shared" ref="AZ46" si="350">AVERAGE(AV46:AV48)</f>
        <v>35.716666666666661</v>
      </c>
      <c r="BA46">
        <f t="shared" ref="BA46" si="351">STDEV(AV46:AV48)</f>
        <v>0.1040832999733047</v>
      </c>
      <c r="BB46">
        <f t="shared" ref="BB46" si="352">BA46/SQRT(3)</f>
        <v>6.009252125773204E-2</v>
      </c>
      <c r="BC46">
        <f t="shared" ref="BC46" si="353">(BB46/AZ46)*100</f>
        <v>0.16824784299878315</v>
      </c>
      <c r="BE46">
        <f t="shared" ref="BE46" si="354">X46/12</f>
        <v>4.4336111111111105</v>
      </c>
      <c r="BF46">
        <f t="shared" ref="BF46" si="355">AI46/1</f>
        <v>5.6033333333333326</v>
      </c>
      <c r="BG46">
        <f t="shared" ref="BG46" si="356">M46/14</f>
        <v>7.976190476190477E-2</v>
      </c>
      <c r="BH46">
        <f t="shared" ref="BH46" si="357">AZ46/16</f>
        <v>2.2322916666666663</v>
      </c>
      <c r="BJ46">
        <f t="shared" ref="BJ46" si="358">((2*BH46)-BF46+(3*BG46))/BE46</f>
        <v>-0.20287396958658158</v>
      </c>
      <c r="BK46">
        <f t="shared" ref="BK46" si="359">1-(BJ46/4)+((3*BG46)/(4*BE46))</f>
        <v>1.0642112023056201</v>
      </c>
      <c r="BL46">
        <f t="shared" ref="BL46" si="360">BE46-(BF46/2)-(BG46/2)+1</f>
        <v>2.5920634920634917</v>
      </c>
      <c r="BM46">
        <f t="shared" ref="BM46" si="361">BE46/BG46</f>
        <v>55.585572139303473</v>
      </c>
      <c r="BN46">
        <f t="shared" ref="BN46" si="362">BF46/BE46</f>
        <v>1.263830587055949</v>
      </c>
      <c r="BO46">
        <f t="shared" ref="BO46" si="363">BH46/BE46</f>
        <v>0.50349288891673449</v>
      </c>
    </row>
    <row r="47" spans="1:67" x14ac:dyDescent="0.25">
      <c r="A47" t="s">
        <v>289</v>
      </c>
      <c r="B47" t="s">
        <v>45</v>
      </c>
      <c r="C47" t="s">
        <v>46</v>
      </c>
      <c r="D47" t="s">
        <v>286</v>
      </c>
      <c r="E47">
        <v>1.556</v>
      </c>
      <c r="F47">
        <v>0.747</v>
      </c>
      <c r="G47">
        <v>40.887</v>
      </c>
      <c r="H47">
        <v>1.7999999999999999E-2</v>
      </c>
      <c r="I47">
        <v>1.1499999999999999</v>
      </c>
      <c r="J47" t="s">
        <v>48</v>
      </c>
      <c r="K47" t="s">
        <v>3</v>
      </c>
      <c r="L47">
        <v>8.9999999999999993E-3</v>
      </c>
      <c r="Q47">
        <v>1.2270000000000001</v>
      </c>
      <c r="R47">
        <v>4516.3419999999996</v>
      </c>
      <c r="S47">
        <v>0.82799999999999996</v>
      </c>
      <c r="T47">
        <v>53.18</v>
      </c>
      <c r="U47" t="s">
        <v>48</v>
      </c>
      <c r="V47" t="s">
        <v>4</v>
      </c>
      <c r="W47">
        <v>1</v>
      </c>
      <c r="AB47">
        <v>6.117</v>
      </c>
      <c r="AC47">
        <v>1463.6110000000001</v>
      </c>
      <c r="AD47">
        <v>8.4000000000000005E-2</v>
      </c>
      <c r="AE47">
        <v>5.4</v>
      </c>
      <c r="AF47" t="s">
        <v>48</v>
      </c>
      <c r="AG47" t="s">
        <v>5</v>
      </c>
      <c r="AH47">
        <v>0.32400000000000001</v>
      </c>
      <c r="AM47" t="s">
        <v>289</v>
      </c>
      <c r="AN47" t="s">
        <v>290</v>
      </c>
      <c r="AO47" t="s">
        <v>45</v>
      </c>
      <c r="AP47" t="s">
        <v>46</v>
      </c>
      <c r="AQ47" t="s">
        <v>288</v>
      </c>
      <c r="AR47">
        <v>1.96</v>
      </c>
      <c r="AS47">
        <v>3.7970000000000002</v>
      </c>
      <c r="AT47">
        <v>3160.0259999999998</v>
      </c>
      <c r="AU47">
        <v>0.69799999999999995</v>
      </c>
      <c r="AV47">
        <v>35.6</v>
      </c>
      <c r="AW47" t="s">
        <v>48</v>
      </c>
      <c r="AX47" t="s">
        <v>6</v>
      </c>
      <c r="AY47" t="s">
        <v>51</v>
      </c>
    </row>
    <row r="48" spans="1:67" x14ac:dyDescent="0.25">
      <c r="A48" t="s">
        <v>291</v>
      </c>
      <c r="B48" t="s">
        <v>45</v>
      </c>
      <c r="C48" t="s">
        <v>46</v>
      </c>
      <c r="D48" t="s">
        <v>286</v>
      </c>
      <c r="E48">
        <v>1.9690000000000001</v>
      </c>
      <c r="F48">
        <v>0.75</v>
      </c>
      <c r="G48">
        <v>49.808999999999997</v>
      </c>
      <c r="H48">
        <v>2.1999999999999999E-2</v>
      </c>
      <c r="I48">
        <v>1.1000000000000001</v>
      </c>
      <c r="J48" t="s">
        <v>48</v>
      </c>
      <c r="K48" t="s">
        <v>3</v>
      </c>
      <c r="L48">
        <v>8.9999999999999993E-3</v>
      </c>
      <c r="Q48">
        <v>1.2170000000000001</v>
      </c>
      <c r="R48">
        <v>5682.2129999999997</v>
      </c>
      <c r="S48">
        <v>1.0549999999999999</v>
      </c>
      <c r="T48">
        <v>53.57</v>
      </c>
      <c r="U48" t="s">
        <v>48</v>
      </c>
      <c r="V48" t="s">
        <v>4</v>
      </c>
      <c r="W48">
        <v>1</v>
      </c>
      <c r="AB48">
        <v>6.2329999999999997</v>
      </c>
      <c r="AC48">
        <v>1941.9159999999999</v>
      </c>
      <c r="AD48">
        <v>0.111</v>
      </c>
      <c r="AE48">
        <v>5.63</v>
      </c>
      <c r="AF48" t="s">
        <v>48</v>
      </c>
      <c r="AG48" t="s">
        <v>5</v>
      </c>
      <c r="AH48">
        <v>0.34200000000000003</v>
      </c>
      <c r="AM48" t="s">
        <v>291</v>
      </c>
      <c r="AN48" t="s">
        <v>292</v>
      </c>
      <c r="AO48" t="s">
        <v>45</v>
      </c>
      <c r="AP48" t="s">
        <v>46</v>
      </c>
      <c r="AQ48" t="s">
        <v>288</v>
      </c>
      <c r="AR48">
        <v>1.643</v>
      </c>
      <c r="AS48">
        <v>3.7930000000000001</v>
      </c>
      <c r="AT48">
        <v>2663.8510000000001</v>
      </c>
      <c r="AU48">
        <v>0.58799999999999997</v>
      </c>
      <c r="AV48">
        <v>35.799999999999997</v>
      </c>
      <c r="AW48" t="s">
        <v>48</v>
      </c>
      <c r="AX48" t="s">
        <v>6</v>
      </c>
      <c r="AY48" t="s">
        <v>51</v>
      </c>
    </row>
    <row r="49" spans="1:67" x14ac:dyDescent="0.25">
      <c r="A49" t="s">
        <v>293</v>
      </c>
      <c r="B49" t="s">
        <v>45</v>
      </c>
      <c r="C49" t="s">
        <v>46</v>
      </c>
      <c r="D49" t="s">
        <v>294</v>
      </c>
      <c r="E49">
        <v>2.2050000000000001</v>
      </c>
      <c r="F49">
        <v>0.81299999999999994</v>
      </c>
      <c r="G49">
        <v>73.555000000000007</v>
      </c>
      <c r="H49">
        <v>2.8000000000000001E-2</v>
      </c>
      <c r="I49">
        <v>1.29</v>
      </c>
      <c r="J49" t="s">
        <v>48</v>
      </c>
      <c r="K49" t="s">
        <v>3</v>
      </c>
      <c r="L49">
        <v>0.01</v>
      </c>
      <c r="M49">
        <f t="shared" ref="M49" si="364">AVERAGE(I49:I51)</f>
        <v>1.3166666666666667</v>
      </c>
      <c r="N49">
        <f t="shared" ref="N49" si="365">STDEV(I49:I51)</f>
        <v>3.7859388972001862E-2</v>
      </c>
      <c r="O49">
        <f t="shared" ref="O49" si="366">N49/(SQRT(3))</f>
        <v>2.1858128414340025E-2</v>
      </c>
      <c r="P49">
        <f t="shared" ref="P49" si="367">(O49/M49)*100</f>
        <v>1.6601110188106349</v>
      </c>
      <c r="Q49">
        <v>1.32</v>
      </c>
      <c r="R49">
        <v>7484.1639999999998</v>
      </c>
      <c r="S49">
        <v>1.2</v>
      </c>
      <c r="T49">
        <v>54.41</v>
      </c>
      <c r="U49" t="s">
        <v>48</v>
      </c>
      <c r="V49" t="s">
        <v>4</v>
      </c>
      <c r="W49">
        <v>1</v>
      </c>
      <c r="X49">
        <f t="shared" ref="X49" si="368">AVERAGE(T49:T51)</f>
        <v>53.75333333333333</v>
      </c>
      <c r="Y49">
        <f t="shared" ref="Y49" si="369">STDEV(T49:T51)</f>
        <v>0.60797478017869333</v>
      </c>
      <c r="Z49">
        <f t="shared" ref="Z49" si="370">Y49/(SQRT(3))</f>
        <v>0.35101440299667219</v>
      </c>
      <c r="AA49">
        <f t="shared" ref="AA49" si="371">(Z49/X49)*100</f>
        <v>0.65300955537021987</v>
      </c>
      <c r="AB49">
        <v>6.9</v>
      </c>
      <c r="AC49">
        <v>2456.578</v>
      </c>
      <c r="AD49">
        <v>0.125</v>
      </c>
      <c r="AE49">
        <v>5.68</v>
      </c>
      <c r="AF49" t="s">
        <v>48</v>
      </c>
      <c r="AG49" t="s">
        <v>5</v>
      </c>
      <c r="AH49">
        <v>0.32800000000000001</v>
      </c>
      <c r="AI49">
        <f t="shared" ref="AI49" si="372">AVERAGE(AE49:AE51)</f>
        <v>5.69</v>
      </c>
      <c r="AJ49">
        <f t="shared" ref="AJ49" si="373">STDEV(AE49:AE51)</f>
        <v>1.7320508075688915E-2</v>
      </c>
      <c r="AK49">
        <f t="shared" ref="AK49" si="374">AJ49/(SQRT(3))</f>
        <v>1.0000000000000083E-2</v>
      </c>
      <c r="AL49">
        <f t="shared" ref="AL49" si="375">(AK49/AI49)*100</f>
        <v>0.17574692442882395</v>
      </c>
      <c r="AM49" t="s">
        <v>293</v>
      </c>
      <c r="AN49" t="s">
        <v>295</v>
      </c>
      <c r="AO49" t="s">
        <v>45</v>
      </c>
      <c r="AP49" t="s">
        <v>46</v>
      </c>
      <c r="AQ49" t="s">
        <v>294</v>
      </c>
      <c r="AR49">
        <v>2.0960000000000001</v>
      </c>
      <c r="AS49">
        <v>3.7469999999999999</v>
      </c>
      <c r="AT49">
        <v>3422.61</v>
      </c>
      <c r="AU49">
        <v>0.751</v>
      </c>
      <c r="AV49">
        <v>35.81</v>
      </c>
      <c r="AW49" t="s">
        <v>48</v>
      </c>
      <c r="AX49" t="s">
        <v>6</v>
      </c>
      <c r="AY49" t="s">
        <v>51</v>
      </c>
      <c r="AZ49">
        <f t="shared" ref="AZ49" si="376">AVERAGE(AV49:AV51)</f>
        <v>35.81666666666667</v>
      </c>
      <c r="BA49">
        <f t="shared" ref="BA49" si="377">STDEV(AV49:AV51)</f>
        <v>0.10016652800877948</v>
      </c>
      <c r="BB49">
        <f t="shared" ref="BB49" si="378">BA49/(SQRT(3))</f>
        <v>5.7831171909659029E-2</v>
      </c>
      <c r="BC49">
        <f t="shared" ref="BC49" si="379">(BB49/AZ49)*100</f>
        <v>0.16146441668587908</v>
      </c>
      <c r="BE49">
        <f t="shared" ref="BE49" si="380">X49/12</f>
        <v>4.4794444444444439</v>
      </c>
      <c r="BF49">
        <f t="shared" ref="BF49" si="381">AI49/1</f>
        <v>5.69</v>
      </c>
      <c r="BG49">
        <f t="shared" ref="BG49" si="382">M49/14</f>
        <v>9.4047619047619047E-2</v>
      </c>
      <c r="BH49">
        <f t="shared" ref="BH49" si="383">AZ49/16</f>
        <v>2.2385416666666669</v>
      </c>
      <c r="BJ49">
        <f t="shared" ref="BJ49" si="384">((2*BH49)-BF49+(3*BG49))/BE49</f>
        <v>-0.20778777838805126</v>
      </c>
      <c r="BK49">
        <f t="shared" ref="BK49" si="385">1-(BJ49/4)+((3*BG49)/(4*BE49))</f>
        <v>1.0676934763735584</v>
      </c>
      <c r="BL49">
        <f t="shared" ref="BL49" si="386">BE49-(BF49/2)-(BG49/2)+1</f>
        <v>2.5874206349206341</v>
      </c>
      <c r="BM49">
        <f t="shared" ref="BM49" si="387">BE49/BG49</f>
        <v>47.629535864978898</v>
      </c>
      <c r="BN49">
        <f t="shared" ref="BN49" si="388">BF49/BE49</f>
        <v>1.2702468063996033</v>
      </c>
      <c r="BO49">
        <f t="shared" ref="BO49" si="389">BH49/BE49</f>
        <v>0.49973645045268522</v>
      </c>
    </row>
    <row r="50" spans="1:67" x14ac:dyDescent="0.25">
      <c r="A50" t="s">
        <v>296</v>
      </c>
      <c r="B50" t="s">
        <v>45</v>
      </c>
      <c r="C50" t="s">
        <v>46</v>
      </c>
      <c r="D50" t="s">
        <v>294</v>
      </c>
      <c r="E50">
        <v>2.0760000000000001</v>
      </c>
      <c r="F50">
        <v>0.81699999999999995</v>
      </c>
      <c r="G50">
        <v>69.905000000000001</v>
      </c>
      <c r="H50">
        <v>2.7E-2</v>
      </c>
      <c r="I50">
        <v>1.3</v>
      </c>
      <c r="J50" t="s">
        <v>48</v>
      </c>
      <c r="K50" t="s">
        <v>3</v>
      </c>
      <c r="L50">
        <v>0.01</v>
      </c>
      <c r="Q50">
        <v>1.32</v>
      </c>
      <c r="R50">
        <v>6979.6260000000002</v>
      </c>
      <c r="S50">
        <v>1.1140000000000001</v>
      </c>
      <c r="T50">
        <v>53.64</v>
      </c>
      <c r="U50" t="s">
        <v>48</v>
      </c>
      <c r="V50" t="s">
        <v>4</v>
      </c>
      <c r="W50">
        <v>1</v>
      </c>
      <c r="AB50">
        <v>6.8129999999999997</v>
      </c>
      <c r="AC50">
        <v>2308.346</v>
      </c>
      <c r="AD50">
        <v>0.11799999999999999</v>
      </c>
      <c r="AE50">
        <v>5.68</v>
      </c>
      <c r="AF50" t="s">
        <v>48</v>
      </c>
      <c r="AG50" t="s">
        <v>5</v>
      </c>
      <c r="AH50">
        <v>0.33100000000000002</v>
      </c>
      <c r="AM50" t="s">
        <v>296</v>
      </c>
      <c r="AN50" t="s">
        <v>297</v>
      </c>
      <c r="AO50" t="s">
        <v>45</v>
      </c>
      <c r="AP50" t="s">
        <v>46</v>
      </c>
      <c r="AQ50" t="s">
        <v>294</v>
      </c>
      <c r="AR50">
        <v>2.024</v>
      </c>
      <c r="AS50">
        <v>3.7669999999999999</v>
      </c>
      <c r="AT50">
        <v>3315.3609999999999</v>
      </c>
      <c r="AU50">
        <v>0.72699999999999998</v>
      </c>
      <c r="AV50">
        <v>35.92</v>
      </c>
      <c r="AW50" t="s">
        <v>48</v>
      </c>
      <c r="AX50" t="s">
        <v>6</v>
      </c>
      <c r="AY50" t="s">
        <v>51</v>
      </c>
    </row>
    <row r="51" spans="1:67" x14ac:dyDescent="0.25">
      <c r="A51" t="s">
        <v>298</v>
      </c>
      <c r="B51" t="s">
        <v>45</v>
      </c>
      <c r="C51" t="s">
        <v>46</v>
      </c>
      <c r="D51" t="s">
        <v>294</v>
      </c>
      <c r="E51">
        <v>1.94</v>
      </c>
      <c r="F51">
        <v>0.81299999999999994</v>
      </c>
      <c r="G51">
        <v>68.185000000000002</v>
      </c>
      <c r="H51">
        <v>2.5999999999999999E-2</v>
      </c>
      <c r="I51">
        <v>1.36</v>
      </c>
      <c r="J51" t="s">
        <v>48</v>
      </c>
      <c r="K51" t="s">
        <v>3</v>
      </c>
      <c r="L51">
        <v>0.01</v>
      </c>
      <c r="Q51">
        <v>1.31</v>
      </c>
      <c r="R51">
        <v>6498.8980000000001</v>
      </c>
      <c r="S51">
        <v>1.032</v>
      </c>
      <c r="T51">
        <v>53.21</v>
      </c>
      <c r="U51" t="s">
        <v>48</v>
      </c>
      <c r="V51" t="s">
        <v>4</v>
      </c>
      <c r="W51">
        <v>1</v>
      </c>
      <c r="AB51">
        <v>6.76</v>
      </c>
      <c r="AC51">
        <v>2161.5940000000001</v>
      </c>
      <c r="AD51">
        <v>0.111</v>
      </c>
      <c r="AE51">
        <v>5.71</v>
      </c>
      <c r="AF51" t="s">
        <v>48</v>
      </c>
      <c r="AG51" t="s">
        <v>5</v>
      </c>
      <c r="AH51">
        <v>0.33300000000000002</v>
      </c>
      <c r="AM51" t="s">
        <v>298</v>
      </c>
      <c r="AN51" t="s">
        <v>299</v>
      </c>
      <c r="AO51" t="s">
        <v>45</v>
      </c>
      <c r="AP51" t="s">
        <v>46</v>
      </c>
      <c r="AQ51" t="s">
        <v>294</v>
      </c>
      <c r="AR51">
        <v>1.835</v>
      </c>
      <c r="AS51">
        <v>3.8</v>
      </c>
      <c r="AT51">
        <v>2989.3090000000002</v>
      </c>
      <c r="AU51">
        <v>0.65600000000000003</v>
      </c>
      <c r="AV51">
        <v>35.72</v>
      </c>
      <c r="AW51" t="s">
        <v>48</v>
      </c>
      <c r="AX51" t="s">
        <v>6</v>
      </c>
      <c r="AY51" t="s">
        <v>51</v>
      </c>
    </row>
    <row r="52" spans="1:67" x14ac:dyDescent="0.25">
      <c r="A52" t="s">
        <v>300</v>
      </c>
      <c r="B52" t="s">
        <v>45</v>
      </c>
      <c r="C52" t="s">
        <v>46</v>
      </c>
      <c r="D52" t="s">
        <v>301</v>
      </c>
      <c r="E52">
        <v>1.7669999999999999</v>
      </c>
      <c r="F52">
        <v>0.81</v>
      </c>
      <c r="G52">
        <v>61.962000000000003</v>
      </c>
      <c r="H52">
        <v>2.4E-2</v>
      </c>
      <c r="I52">
        <v>1.36</v>
      </c>
      <c r="J52" t="s">
        <v>48</v>
      </c>
      <c r="K52" t="s">
        <v>3</v>
      </c>
      <c r="L52">
        <v>1.0999999999999999E-2</v>
      </c>
      <c r="M52">
        <f t="shared" ref="M52" si="390">AVERAGE(I52:I54)</f>
        <v>1.3800000000000001</v>
      </c>
      <c r="N52">
        <f t="shared" ref="N52" si="391">STDEV(I52:I54)</f>
        <v>2.6457513110645803E-2</v>
      </c>
      <c r="O52">
        <f t="shared" ref="O52" si="392">N52/(SQRT(3))</f>
        <v>1.5275252316519409E-2</v>
      </c>
      <c r="P52">
        <f t="shared" ref="P52" si="393">(O52/M52)*100</f>
        <v>1.1069023417767687</v>
      </c>
      <c r="Q52">
        <v>1.327</v>
      </c>
      <c r="R52">
        <v>5768.9269999999997</v>
      </c>
      <c r="S52">
        <v>0.91</v>
      </c>
      <c r="T52">
        <v>51.51</v>
      </c>
      <c r="U52" t="s">
        <v>48</v>
      </c>
      <c r="V52" t="s">
        <v>4</v>
      </c>
      <c r="W52">
        <v>1</v>
      </c>
      <c r="X52">
        <f t="shared" ref="X52" si="394">AVERAGE(T52:T54)</f>
        <v>52.476666666666667</v>
      </c>
      <c r="Y52">
        <f t="shared" ref="Y52" si="395">STDEV(T52:T54)</f>
        <v>0.87368949480541203</v>
      </c>
      <c r="Z52">
        <f t="shared" ref="Z52" si="396">Y52/(SQRT(3))</f>
        <v>0.50442486501405281</v>
      </c>
      <c r="AA52">
        <f t="shared" ref="AA52" si="397">(Z52/X52)*100</f>
        <v>0.96123648290805974</v>
      </c>
      <c r="AB52">
        <v>6.74</v>
      </c>
      <c r="AC52">
        <v>1868.6389999999999</v>
      </c>
      <c r="AD52">
        <v>9.6000000000000002E-2</v>
      </c>
      <c r="AE52">
        <v>5.45</v>
      </c>
      <c r="AF52" t="s">
        <v>48</v>
      </c>
      <c r="AG52" t="s">
        <v>5</v>
      </c>
      <c r="AH52">
        <v>0.32400000000000001</v>
      </c>
      <c r="AI52">
        <f t="shared" ref="AI52" si="398">AVERAGE(AE52:AE54)</f>
        <v>5.5966666666666667</v>
      </c>
      <c r="AJ52">
        <f t="shared" ref="AJ52" si="399">STDEV(AE52:AE54)</f>
        <v>0.13051181300301254</v>
      </c>
      <c r="AK52">
        <f t="shared" ref="AK52" si="400">AJ52/(SQRT(3))</f>
        <v>7.5351030369715397E-2</v>
      </c>
      <c r="AL52">
        <f t="shared" ref="AL52" si="401">(AK52/AI52)*100</f>
        <v>1.3463555158376783</v>
      </c>
      <c r="AM52" t="s">
        <v>300</v>
      </c>
      <c r="AN52" t="s">
        <v>302</v>
      </c>
      <c r="AO52" t="s">
        <v>45</v>
      </c>
      <c r="AP52" t="s">
        <v>46</v>
      </c>
      <c r="AQ52" t="s">
        <v>301</v>
      </c>
      <c r="AR52">
        <v>2.4169999999999998</v>
      </c>
      <c r="AS52">
        <v>3.7269999999999999</v>
      </c>
      <c r="AT52">
        <v>3797.357</v>
      </c>
      <c r="AU52">
        <v>0.83199999999999996</v>
      </c>
      <c r="AV52">
        <v>34.43</v>
      </c>
      <c r="AW52" t="s">
        <v>48</v>
      </c>
      <c r="AX52" t="s">
        <v>6</v>
      </c>
      <c r="AY52" t="s">
        <v>51</v>
      </c>
      <c r="AZ52">
        <f t="shared" ref="AZ52" si="402">AVERAGE(AV52:AV54)</f>
        <v>34.763333333333328</v>
      </c>
      <c r="BA52">
        <f t="shared" ref="BA52" si="403">STDEV(AV52:AV54)</f>
        <v>0.29484459183328021</v>
      </c>
      <c r="BB52">
        <f t="shared" ref="BB52" si="404">BA52/SQRT(3)</f>
        <v>0.17022860446404967</v>
      </c>
      <c r="BC52">
        <f t="shared" ref="BC52" si="405">(BB52/AZ52)*100</f>
        <v>0.48967860139241448</v>
      </c>
      <c r="BE52">
        <f t="shared" ref="BE52" si="406">X52/12</f>
        <v>4.3730555555555553</v>
      </c>
      <c r="BF52">
        <f t="shared" ref="BF52" si="407">AI52/1</f>
        <v>5.5966666666666667</v>
      </c>
      <c r="BG52">
        <f t="shared" ref="BG52" si="408">M52/14</f>
        <v>9.8571428571428574E-2</v>
      </c>
      <c r="BH52">
        <f t="shared" ref="BH52" si="409">AZ52/16</f>
        <v>2.172708333333333</v>
      </c>
      <c r="BJ52">
        <f t="shared" ref="BJ52" si="410">((2*BH52)-BF52+(3*BG52))/BE52</f>
        <v>-0.21850527672162701</v>
      </c>
      <c r="BK52">
        <f t="shared" ref="BK52" si="411">1-(BJ52/4)+((3*BG52)/(4*BE52))</f>
        <v>1.0715317919075145</v>
      </c>
      <c r="BL52">
        <f t="shared" ref="BL52" si="412">BE52-(BF52/2)-(BG52/2)+1</f>
        <v>2.5254365079365075</v>
      </c>
      <c r="BM52">
        <f t="shared" ref="BM52" si="413">BE52/BG52</f>
        <v>44.364331723027369</v>
      </c>
      <c r="BN52">
        <f t="shared" ref="BN52" si="414">BF52/BE52</f>
        <v>1.2798068983040083</v>
      </c>
      <c r="BO52">
        <f t="shared" ref="BO52" si="415">BH52/BE52</f>
        <v>0.49683986533697511</v>
      </c>
    </row>
    <row r="53" spans="1:67" x14ac:dyDescent="0.25">
      <c r="A53" t="s">
        <v>303</v>
      </c>
      <c r="B53" t="s">
        <v>45</v>
      </c>
      <c r="C53" t="s">
        <v>46</v>
      </c>
      <c r="D53" t="s">
        <v>301</v>
      </c>
      <c r="E53">
        <v>1.8109999999999999</v>
      </c>
      <c r="F53">
        <v>0.81299999999999994</v>
      </c>
      <c r="G53">
        <v>63.999000000000002</v>
      </c>
      <c r="H53">
        <v>2.5000000000000001E-2</v>
      </c>
      <c r="I53">
        <v>1.37</v>
      </c>
      <c r="J53" t="s">
        <v>48</v>
      </c>
      <c r="K53" t="s">
        <v>3</v>
      </c>
      <c r="L53">
        <v>1.0999999999999999E-2</v>
      </c>
      <c r="Q53">
        <v>1.327</v>
      </c>
      <c r="R53">
        <v>6089.6469999999999</v>
      </c>
      <c r="S53">
        <v>0.96399999999999997</v>
      </c>
      <c r="T53">
        <v>53.21</v>
      </c>
      <c r="U53" t="s">
        <v>48</v>
      </c>
      <c r="V53" t="s">
        <v>4</v>
      </c>
      <c r="W53">
        <v>1</v>
      </c>
      <c r="AB53">
        <v>6.78</v>
      </c>
      <c r="AC53">
        <v>2009.6849999999999</v>
      </c>
      <c r="AD53">
        <v>0.10299999999999999</v>
      </c>
      <c r="AE53">
        <v>5.7</v>
      </c>
      <c r="AF53" t="s">
        <v>48</v>
      </c>
      <c r="AG53" t="s">
        <v>5</v>
      </c>
      <c r="AH53">
        <v>0.33</v>
      </c>
      <c r="AM53" t="s">
        <v>303</v>
      </c>
      <c r="AN53" t="s">
        <v>304</v>
      </c>
      <c r="AO53" t="s">
        <v>45</v>
      </c>
      <c r="AP53" t="s">
        <v>46</v>
      </c>
      <c r="AQ53" t="s">
        <v>301</v>
      </c>
      <c r="AR53">
        <v>1.921</v>
      </c>
      <c r="AS53">
        <v>3.76</v>
      </c>
      <c r="AT53">
        <v>3066.7220000000002</v>
      </c>
      <c r="AU53">
        <v>0.67200000000000004</v>
      </c>
      <c r="AV53">
        <v>34.99</v>
      </c>
      <c r="AW53" t="s">
        <v>48</v>
      </c>
      <c r="AX53" t="s">
        <v>6</v>
      </c>
      <c r="AY53" t="s">
        <v>51</v>
      </c>
    </row>
    <row r="54" spans="1:67" x14ac:dyDescent="0.25">
      <c r="A54" t="s">
        <v>305</v>
      </c>
      <c r="B54" t="s">
        <v>45</v>
      </c>
      <c r="C54" t="s">
        <v>46</v>
      </c>
      <c r="D54" t="s">
        <v>301</v>
      </c>
      <c r="E54">
        <v>2.1259999999999999</v>
      </c>
      <c r="F54">
        <v>0.80700000000000005</v>
      </c>
      <c r="G54">
        <v>77.472999999999999</v>
      </c>
      <c r="H54">
        <v>0.03</v>
      </c>
      <c r="I54">
        <v>1.41</v>
      </c>
      <c r="J54" t="s">
        <v>48</v>
      </c>
      <c r="K54" t="s">
        <v>3</v>
      </c>
      <c r="L54">
        <v>1.0999999999999999E-2</v>
      </c>
      <c r="Q54">
        <v>1.3029999999999999</v>
      </c>
      <c r="R54">
        <v>7021.0519999999997</v>
      </c>
      <c r="S54">
        <v>1.121</v>
      </c>
      <c r="T54">
        <v>52.71</v>
      </c>
      <c r="U54" t="s">
        <v>48</v>
      </c>
      <c r="V54" t="s">
        <v>4</v>
      </c>
      <c r="W54">
        <v>1</v>
      </c>
      <c r="AB54">
        <v>6.8630000000000004</v>
      </c>
      <c r="AC54">
        <v>2349.337</v>
      </c>
      <c r="AD54">
        <v>0.12</v>
      </c>
      <c r="AE54">
        <v>5.64</v>
      </c>
      <c r="AF54" t="s">
        <v>48</v>
      </c>
      <c r="AG54" t="s">
        <v>5</v>
      </c>
      <c r="AH54">
        <v>0.33500000000000002</v>
      </c>
      <c r="AM54" t="s">
        <v>305</v>
      </c>
      <c r="AN54" t="s">
        <v>306</v>
      </c>
      <c r="AO54" t="s">
        <v>45</v>
      </c>
      <c r="AP54" t="s">
        <v>46</v>
      </c>
      <c r="AQ54" t="s">
        <v>301</v>
      </c>
      <c r="AR54">
        <v>2.081</v>
      </c>
      <c r="AS54">
        <v>3.7469999999999999</v>
      </c>
      <c r="AT54">
        <v>3310.8359999999998</v>
      </c>
      <c r="AU54">
        <v>0.72599999999999998</v>
      </c>
      <c r="AV54">
        <v>34.869999999999997</v>
      </c>
      <c r="AW54" t="s">
        <v>48</v>
      </c>
      <c r="AX54" t="s">
        <v>6</v>
      </c>
      <c r="AY54" t="s">
        <v>51</v>
      </c>
    </row>
    <row r="55" spans="1:67" x14ac:dyDescent="0.25">
      <c r="A55" t="s">
        <v>307</v>
      </c>
      <c r="B55" t="s">
        <v>45</v>
      </c>
      <c r="C55" t="s">
        <v>46</v>
      </c>
      <c r="D55" t="s">
        <v>308</v>
      </c>
      <c r="E55">
        <v>1.89</v>
      </c>
      <c r="F55">
        <v>0.81</v>
      </c>
      <c r="G55">
        <v>62.045999999999999</v>
      </c>
      <c r="H55">
        <v>2.4E-2</v>
      </c>
      <c r="I55">
        <v>1.27</v>
      </c>
      <c r="J55" t="s">
        <v>48</v>
      </c>
      <c r="K55" t="s">
        <v>3</v>
      </c>
      <c r="L55">
        <v>0.01</v>
      </c>
      <c r="M55">
        <f t="shared" ref="M55" si="416">AVERAGE(I55:I57)</f>
        <v>1.2733333333333332</v>
      </c>
      <c r="N55">
        <f t="shared" ref="N55" si="417">STDEV(I55:I57)</f>
        <v>5.7735026918962632E-3</v>
      </c>
      <c r="O55">
        <f t="shared" ref="O55" si="418">N55/(SQRT(3))</f>
        <v>3.3333333333333366E-3</v>
      </c>
      <c r="P55">
        <f t="shared" ref="P55" si="419">(O55/M55)*100</f>
        <v>0.26178010471204216</v>
      </c>
      <c r="Q55">
        <v>1.3129999999999999</v>
      </c>
      <c r="R55">
        <v>6337.8310000000001</v>
      </c>
      <c r="S55">
        <v>1.0049999999999999</v>
      </c>
      <c r="T55">
        <v>53.18</v>
      </c>
      <c r="U55" t="s">
        <v>48</v>
      </c>
      <c r="V55" t="s">
        <v>4</v>
      </c>
      <c r="W55">
        <v>1</v>
      </c>
      <c r="X55">
        <f t="shared" ref="X55" si="420">AVERAGE(T55:T57)</f>
        <v>53.24666666666667</v>
      </c>
      <c r="Y55">
        <f t="shared" ref="Y55" si="421">STDEV(T55:T57)</f>
        <v>0.15143755588800814</v>
      </c>
      <c r="Z55">
        <f t="shared" ref="Z55" si="422">Y55/(SQRT(3))</f>
        <v>8.7432513657360503E-2</v>
      </c>
      <c r="AA55">
        <f t="shared" ref="AA55" si="423">(Z55/X55)*100</f>
        <v>0.16420279264560003</v>
      </c>
      <c r="AB55">
        <v>6.7869999999999999</v>
      </c>
      <c r="AC55">
        <v>2112.7370000000001</v>
      </c>
      <c r="AD55">
        <v>0.108</v>
      </c>
      <c r="AE55">
        <v>5.73</v>
      </c>
      <c r="AF55" t="s">
        <v>48</v>
      </c>
      <c r="AG55" t="s">
        <v>5</v>
      </c>
      <c r="AH55">
        <v>0.33300000000000002</v>
      </c>
      <c r="AI55">
        <f t="shared" ref="AI55" si="424">AVERAGE(AE55:AE57)</f>
        <v>5.7433333333333332</v>
      </c>
      <c r="AJ55">
        <f t="shared" ref="AJ55" si="425">STDEV(AE55:AE57)</f>
        <v>5.1316014394468618E-2</v>
      </c>
      <c r="AK55">
        <f t="shared" ref="AK55" si="426">AJ55/(SQRT(3))</f>
        <v>2.9627314724385168E-2</v>
      </c>
      <c r="AL55">
        <f t="shared" ref="AL55" si="427">(AK55/AI55)*100</f>
        <v>0.51585574099335751</v>
      </c>
      <c r="AM55" t="s">
        <v>307</v>
      </c>
      <c r="AN55" t="s">
        <v>309</v>
      </c>
      <c r="AO55" t="s">
        <v>45</v>
      </c>
      <c r="AP55" t="s">
        <v>46</v>
      </c>
      <c r="AQ55" t="s">
        <v>310</v>
      </c>
      <c r="AR55">
        <v>1.5980000000000001</v>
      </c>
      <c r="AS55">
        <v>3.86</v>
      </c>
      <c r="AT55">
        <v>2590.5039999999999</v>
      </c>
      <c r="AU55">
        <v>0.59799999999999998</v>
      </c>
      <c r="AV55">
        <v>37.450000000000003</v>
      </c>
      <c r="AW55" t="s">
        <v>48</v>
      </c>
      <c r="AX55" t="s">
        <v>6</v>
      </c>
      <c r="AY55" t="s">
        <v>51</v>
      </c>
      <c r="AZ55">
        <f t="shared" ref="AZ55" si="428">AVERAGE(AV55:AV57)</f>
        <v>37.776666666666664</v>
      </c>
      <c r="BA55">
        <f t="shared" ref="BA55" si="429">STDEV(AV55:AV57)</f>
        <v>0.38423083339749509</v>
      </c>
      <c r="BB55">
        <f t="shared" ref="BB55" si="430">BA55/(SQRT(3))</f>
        <v>0.22183577509299804</v>
      </c>
      <c r="BC55">
        <f t="shared" ref="BC55" si="431">(BB55/AZ55)*100</f>
        <v>0.58722961729373879</v>
      </c>
      <c r="BE55">
        <f t="shared" ref="BE55" si="432">X55/12</f>
        <v>4.4372222222222222</v>
      </c>
      <c r="BF55">
        <f t="shared" ref="BF55" si="433">AI55/1</f>
        <v>5.7433333333333332</v>
      </c>
      <c r="BG55">
        <f t="shared" ref="BG55" si="434">M55/14</f>
        <v>9.0952380952380937E-2</v>
      </c>
      <c r="BH55">
        <f t="shared" ref="BH55" si="435">AZ55/16</f>
        <v>2.3610416666666665</v>
      </c>
      <c r="BJ55">
        <f t="shared" ref="BJ55" si="436">((2*BH55)-BF55+(3*BG55))/BE55</f>
        <v>-0.16866246936986895</v>
      </c>
      <c r="BK55">
        <f t="shared" ref="BK55" si="437">1-(BJ55/4)+((3*BG55)/(4*BE55))</f>
        <v>1.0575388130712406</v>
      </c>
      <c r="BL55">
        <f t="shared" ref="BL55" si="438">BE55-(BF55/2)-(BG55/2)+1</f>
        <v>2.5200793650793649</v>
      </c>
      <c r="BM55">
        <f t="shared" ref="BM55" si="439">BE55/BG55</f>
        <v>48.786212914485176</v>
      </c>
      <c r="BN55">
        <f t="shared" ref="BN55" si="440">BF55/BE55</f>
        <v>1.2943533241517466</v>
      </c>
      <c r="BO55">
        <f t="shared" ref="BO55" si="441">BH55/BE55</f>
        <v>0.5320990359333917</v>
      </c>
    </row>
    <row r="56" spans="1:67" x14ac:dyDescent="0.25">
      <c r="A56" t="s">
        <v>311</v>
      </c>
      <c r="B56" t="s">
        <v>45</v>
      </c>
      <c r="C56" t="s">
        <v>46</v>
      </c>
      <c r="D56" t="s">
        <v>308</v>
      </c>
      <c r="E56">
        <v>1.6910000000000001</v>
      </c>
      <c r="F56">
        <v>0.81299999999999994</v>
      </c>
      <c r="G56">
        <v>55.892000000000003</v>
      </c>
      <c r="H56">
        <v>2.1999999999999999E-2</v>
      </c>
      <c r="I56">
        <v>1.28</v>
      </c>
      <c r="J56" t="s">
        <v>48</v>
      </c>
      <c r="K56" t="s">
        <v>3</v>
      </c>
      <c r="L56">
        <v>0.01</v>
      </c>
      <c r="Q56">
        <v>1.323</v>
      </c>
      <c r="R56">
        <v>5699.4769999999999</v>
      </c>
      <c r="S56">
        <v>0.89900000000000002</v>
      </c>
      <c r="T56">
        <v>53.14</v>
      </c>
      <c r="U56" t="s">
        <v>48</v>
      </c>
      <c r="V56" t="s">
        <v>4</v>
      </c>
      <c r="W56">
        <v>1</v>
      </c>
      <c r="AB56">
        <v>6.7169999999999996</v>
      </c>
      <c r="AC56">
        <v>1903.7739999999999</v>
      </c>
      <c r="AD56">
        <v>9.8000000000000004E-2</v>
      </c>
      <c r="AE56">
        <v>5.8</v>
      </c>
      <c r="AF56" t="s">
        <v>48</v>
      </c>
      <c r="AG56" t="s">
        <v>5</v>
      </c>
      <c r="AH56">
        <v>0.33400000000000002</v>
      </c>
      <c r="AM56" t="s">
        <v>311</v>
      </c>
      <c r="AN56" t="s">
        <v>312</v>
      </c>
      <c r="AO56" t="s">
        <v>45</v>
      </c>
      <c r="AP56" t="s">
        <v>46</v>
      </c>
      <c r="AQ56" t="s">
        <v>310</v>
      </c>
      <c r="AR56">
        <v>2.2130000000000001</v>
      </c>
      <c r="AS56">
        <v>3.81</v>
      </c>
      <c r="AT56">
        <v>3478.8049999999998</v>
      </c>
      <c r="AU56">
        <v>0.83399999999999996</v>
      </c>
      <c r="AV56">
        <v>37.68</v>
      </c>
      <c r="AW56" t="s">
        <v>48</v>
      </c>
      <c r="AX56" t="s">
        <v>6</v>
      </c>
      <c r="AY56" t="s">
        <v>51</v>
      </c>
    </row>
    <row r="57" spans="1:67" x14ac:dyDescent="0.25">
      <c r="A57" t="s">
        <v>313</v>
      </c>
      <c r="B57" t="s">
        <v>45</v>
      </c>
      <c r="C57" t="s">
        <v>46</v>
      </c>
      <c r="D57" t="s">
        <v>308</v>
      </c>
      <c r="E57">
        <v>1.7170000000000001</v>
      </c>
      <c r="F57">
        <v>0.81</v>
      </c>
      <c r="G57">
        <v>56.329000000000001</v>
      </c>
      <c r="H57">
        <v>2.1999999999999999E-2</v>
      </c>
      <c r="I57">
        <v>1.27</v>
      </c>
      <c r="J57" t="s">
        <v>48</v>
      </c>
      <c r="K57" t="s">
        <v>3</v>
      </c>
      <c r="L57">
        <v>0.01</v>
      </c>
      <c r="Q57">
        <v>1.32</v>
      </c>
      <c r="R57">
        <v>5811.68</v>
      </c>
      <c r="S57">
        <v>0.91700000000000004</v>
      </c>
      <c r="T57">
        <v>53.42</v>
      </c>
      <c r="U57" t="s">
        <v>48</v>
      </c>
      <c r="V57" t="s">
        <v>4</v>
      </c>
      <c r="W57">
        <v>1</v>
      </c>
      <c r="AB57">
        <v>6.71</v>
      </c>
      <c r="AC57">
        <v>1900.3679999999999</v>
      </c>
      <c r="AD57">
        <v>9.8000000000000004E-2</v>
      </c>
      <c r="AE57">
        <v>5.7</v>
      </c>
      <c r="AF57" t="s">
        <v>48</v>
      </c>
      <c r="AG57" t="s">
        <v>5</v>
      </c>
      <c r="AH57">
        <v>0.32700000000000001</v>
      </c>
      <c r="AM57" t="s">
        <v>313</v>
      </c>
      <c r="AN57" t="s">
        <v>314</v>
      </c>
      <c r="AO57" t="s">
        <v>45</v>
      </c>
      <c r="AP57" t="s">
        <v>46</v>
      </c>
      <c r="AQ57" t="s">
        <v>310</v>
      </c>
      <c r="AR57">
        <v>2.2360000000000002</v>
      </c>
      <c r="AS57">
        <v>3.8029999999999999</v>
      </c>
      <c r="AT57">
        <v>3552.1109999999999</v>
      </c>
      <c r="AU57">
        <v>0.85399999999999998</v>
      </c>
      <c r="AV57">
        <v>38.200000000000003</v>
      </c>
      <c r="AW57" t="s">
        <v>48</v>
      </c>
      <c r="AX57" t="s">
        <v>6</v>
      </c>
      <c r="AY57" t="s">
        <v>51</v>
      </c>
    </row>
    <row r="58" spans="1:67" x14ac:dyDescent="0.25">
      <c r="A58" t="s">
        <v>315</v>
      </c>
      <c r="B58" t="s">
        <v>45</v>
      </c>
      <c r="C58" t="s">
        <v>46</v>
      </c>
      <c r="D58" t="s">
        <v>316</v>
      </c>
      <c r="E58">
        <v>1.651</v>
      </c>
      <c r="F58">
        <v>0.81299999999999994</v>
      </c>
      <c r="G58">
        <v>54.500999999999998</v>
      </c>
      <c r="H58">
        <v>2.1000000000000001E-2</v>
      </c>
      <c r="I58">
        <v>1.28</v>
      </c>
      <c r="J58" t="s">
        <v>48</v>
      </c>
      <c r="K58" t="s">
        <v>3</v>
      </c>
      <c r="L58">
        <v>0.01</v>
      </c>
      <c r="M58">
        <f t="shared" ref="M58" si="442">AVERAGE(I58:I60)</f>
        <v>1.2766666666666666</v>
      </c>
      <c r="N58">
        <f t="shared" ref="N58" si="443">STDEV(I58:I60)</f>
        <v>5.7735026918962632E-3</v>
      </c>
      <c r="O58">
        <f t="shared" ref="O58" si="444">N58/(SQRT(3))</f>
        <v>3.3333333333333366E-3</v>
      </c>
      <c r="P58">
        <f t="shared" ref="P58" si="445">(O58/M58)*100</f>
        <v>0.26109660574412558</v>
      </c>
      <c r="Q58">
        <v>1.333</v>
      </c>
      <c r="R58">
        <v>5672.85</v>
      </c>
      <c r="S58">
        <v>0.89400000000000002</v>
      </c>
      <c r="T58">
        <v>54.16</v>
      </c>
      <c r="U58" t="s">
        <v>48</v>
      </c>
      <c r="V58" t="s">
        <v>4</v>
      </c>
      <c r="W58">
        <v>1</v>
      </c>
      <c r="X58">
        <f t="shared" ref="X58" si="446">AVERAGE(T58:T60)</f>
        <v>54.526666666666671</v>
      </c>
      <c r="Y58">
        <f t="shared" ref="Y58" si="447">STDEV(T58:T60)</f>
        <v>0.40414518843273994</v>
      </c>
      <c r="Z58">
        <f t="shared" ref="Z58" si="448">Y58/(SQRT(3))</f>
        <v>0.23333333333333445</v>
      </c>
      <c r="AA58">
        <f t="shared" ref="AA58" si="449">(Z58/X58)*100</f>
        <v>0.42792517422668003</v>
      </c>
      <c r="AB58">
        <v>6.6970000000000001</v>
      </c>
      <c r="AC58">
        <v>1742.0550000000001</v>
      </c>
      <c r="AD58">
        <v>0.09</v>
      </c>
      <c r="AE58">
        <v>5.46</v>
      </c>
      <c r="AF58" t="s">
        <v>48</v>
      </c>
      <c r="AG58" t="s">
        <v>5</v>
      </c>
      <c r="AH58">
        <v>0.307</v>
      </c>
      <c r="AI58">
        <f t="shared" ref="AI58" si="450">AVERAGE(AE58:AE60)</f>
        <v>5.5566666666666675</v>
      </c>
      <c r="AJ58">
        <f t="shared" ref="AJ58" si="451">STDEV(AE58:AE60)</f>
        <v>0.11930353445448884</v>
      </c>
      <c r="AK58">
        <f t="shared" ref="AK58" si="452">AJ58/(SQRT(3))</f>
        <v>6.8879927732572926E-2</v>
      </c>
      <c r="AL58">
        <f t="shared" ref="AL58" si="453">(AK58/AI58)*100</f>
        <v>1.2395907810301066</v>
      </c>
      <c r="AM58" t="s">
        <v>315</v>
      </c>
      <c r="AN58" t="s">
        <v>317</v>
      </c>
      <c r="AO58" t="s">
        <v>45</v>
      </c>
      <c r="AP58" t="s">
        <v>46</v>
      </c>
      <c r="AQ58" t="s">
        <v>316</v>
      </c>
      <c r="AR58">
        <v>1.63</v>
      </c>
      <c r="AS58">
        <v>3.827</v>
      </c>
      <c r="AT58">
        <v>2702.8989999999999</v>
      </c>
      <c r="AU58">
        <v>0.59299999999999997</v>
      </c>
      <c r="AV58">
        <v>36.36</v>
      </c>
      <c r="AW58" t="s">
        <v>48</v>
      </c>
      <c r="AX58" t="s">
        <v>6</v>
      </c>
      <c r="AY58" t="s">
        <v>51</v>
      </c>
      <c r="AZ58">
        <f t="shared" ref="AZ58" si="454">AVERAGE(AV58:AV60)</f>
        <v>35.676666666666669</v>
      </c>
      <c r="BA58">
        <f t="shared" ref="BA58" si="455">STDEV(AV58:AV60)</f>
        <v>0.59433436156201869</v>
      </c>
      <c r="BB58">
        <f t="shared" ref="BB58" si="456">BA58/(SQRT(3))</f>
        <v>0.34313910363647587</v>
      </c>
      <c r="BC58">
        <f t="shared" ref="BC58" si="457">(BB58/AZ58)*100</f>
        <v>0.96180258890911663</v>
      </c>
      <c r="BE58">
        <f t="shared" ref="BE58" si="458">X58/12</f>
        <v>4.5438888888888895</v>
      </c>
      <c r="BF58">
        <f t="shared" ref="BF58" si="459">AI58/1</f>
        <v>5.5566666666666675</v>
      </c>
      <c r="BG58">
        <f t="shared" ref="BG58" si="460">M58/14</f>
        <v>9.1190476190476183E-2</v>
      </c>
      <c r="BH58">
        <f t="shared" ref="BH58" si="461">AZ58/16</f>
        <v>2.2297916666666668</v>
      </c>
      <c r="BJ58">
        <f t="shared" ref="BJ58" si="462">((2*BH58)-BF58+(3*BG58))/BE58</f>
        <v>-0.1812350444518192</v>
      </c>
      <c r="BK58">
        <f t="shared" ref="BK58" si="463">1-(BJ58/4)+((3*BG58)/(4*BE58))</f>
        <v>1.0603603741288665</v>
      </c>
      <c r="BL58">
        <f t="shared" ref="BL58" si="464">BE58-(BF58/2)-(BG58/2)+1</f>
        <v>2.719960317460318</v>
      </c>
      <c r="BM58">
        <f t="shared" ref="BM58" si="465">BE58/BG58</f>
        <v>49.828546562228034</v>
      </c>
      <c r="BN58">
        <f t="shared" ref="BN58" si="466">BF58/BE58</f>
        <v>1.2228878836043526</v>
      </c>
      <c r="BO58">
        <f t="shared" ref="BO58" si="467">BH58/BE58</f>
        <v>0.49072319354444305</v>
      </c>
    </row>
    <row r="59" spans="1:67" x14ac:dyDescent="0.25">
      <c r="A59" t="s">
        <v>318</v>
      </c>
      <c r="B59" t="s">
        <v>45</v>
      </c>
      <c r="C59" t="s">
        <v>46</v>
      </c>
      <c r="D59" t="s">
        <v>316</v>
      </c>
      <c r="E59">
        <v>1.698</v>
      </c>
      <c r="F59">
        <v>0.82</v>
      </c>
      <c r="G59">
        <v>55.649000000000001</v>
      </c>
      <c r="H59">
        <v>2.1999999999999999E-2</v>
      </c>
      <c r="I59">
        <v>1.27</v>
      </c>
      <c r="J59" t="s">
        <v>48</v>
      </c>
      <c r="K59" t="s">
        <v>3</v>
      </c>
      <c r="L59">
        <v>0.01</v>
      </c>
      <c r="Q59">
        <v>1.34</v>
      </c>
      <c r="R59">
        <v>5856.46</v>
      </c>
      <c r="S59">
        <v>0.92500000000000004</v>
      </c>
      <c r="T59">
        <v>54.46</v>
      </c>
      <c r="U59" t="s">
        <v>48</v>
      </c>
      <c r="V59" t="s">
        <v>4</v>
      </c>
      <c r="W59">
        <v>1</v>
      </c>
      <c r="AB59">
        <v>6.73</v>
      </c>
      <c r="AC59">
        <v>1875.73</v>
      </c>
      <c r="AD59">
        <v>9.7000000000000003E-2</v>
      </c>
      <c r="AE59">
        <v>5.69</v>
      </c>
      <c r="AF59" t="s">
        <v>48</v>
      </c>
      <c r="AG59" t="s">
        <v>5</v>
      </c>
      <c r="AH59">
        <v>0.32</v>
      </c>
      <c r="AM59" t="s">
        <v>318</v>
      </c>
      <c r="AN59" t="s">
        <v>319</v>
      </c>
      <c r="AO59" t="s">
        <v>45</v>
      </c>
      <c r="AP59" t="s">
        <v>46</v>
      </c>
      <c r="AQ59" t="s">
        <v>316</v>
      </c>
      <c r="AR59">
        <v>2.5670000000000002</v>
      </c>
      <c r="AS59">
        <v>3.7429999999999999</v>
      </c>
      <c r="AT59">
        <v>4142.18</v>
      </c>
      <c r="AU59">
        <v>0.90800000000000003</v>
      </c>
      <c r="AV59">
        <v>35.39</v>
      </c>
      <c r="AW59" t="s">
        <v>48</v>
      </c>
      <c r="AX59" t="s">
        <v>6</v>
      </c>
      <c r="AY59" t="s">
        <v>51</v>
      </c>
    </row>
    <row r="60" spans="1:67" x14ac:dyDescent="0.25">
      <c r="A60" t="s">
        <v>320</v>
      </c>
      <c r="B60" t="s">
        <v>45</v>
      </c>
      <c r="C60" t="s">
        <v>46</v>
      </c>
      <c r="D60" t="s">
        <v>316</v>
      </c>
      <c r="E60">
        <v>2.2109999999999999</v>
      </c>
      <c r="F60">
        <v>0.81299999999999994</v>
      </c>
      <c r="G60">
        <v>72.900000000000006</v>
      </c>
      <c r="H60">
        <v>2.8000000000000001E-2</v>
      </c>
      <c r="I60">
        <v>1.28</v>
      </c>
      <c r="J60" t="s">
        <v>48</v>
      </c>
      <c r="K60" t="s">
        <v>3</v>
      </c>
      <c r="L60">
        <v>0.01</v>
      </c>
      <c r="Q60">
        <v>1.3169999999999999</v>
      </c>
      <c r="R60">
        <v>7573.6610000000001</v>
      </c>
      <c r="S60">
        <v>1.2150000000000001</v>
      </c>
      <c r="T60">
        <v>54.96</v>
      </c>
      <c r="U60" t="s">
        <v>48</v>
      </c>
      <c r="V60" t="s">
        <v>4</v>
      </c>
      <c r="W60">
        <v>1</v>
      </c>
      <c r="AB60">
        <v>6.8529999999999998</v>
      </c>
      <c r="AC60">
        <v>2390.6950000000002</v>
      </c>
      <c r="AD60">
        <v>0.122</v>
      </c>
      <c r="AE60">
        <v>5.52</v>
      </c>
      <c r="AF60" t="s">
        <v>48</v>
      </c>
      <c r="AG60" t="s">
        <v>5</v>
      </c>
      <c r="AH60">
        <v>0.316</v>
      </c>
      <c r="AM60" t="s">
        <v>320</v>
      </c>
      <c r="AN60" t="s">
        <v>321</v>
      </c>
      <c r="AO60" t="s">
        <v>45</v>
      </c>
      <c r="AP60" t="s">
        <v>46</v>
      </c>
      <c r="AQ60" t="s">
        <v>316</v>
      </c>
      <c r="AR60">
        <v>2.1669999999999998</v>
      </c>
      <c r="AS60">
        <v>3.7770000000000001</v>
      </c>
      <c r="AT60">
        <v>3485.8290000000002</v>
      </c>
      <c r="AU60">
        <v>0.76400000000000001</v>
      </c>
      <c r="AV60">
        <v>35.28</v>
      </c>
      <c r="AW60" t="s">
        <v>48</v>
      </c>
      <c r="AX60" t="s">
        <v>6</v>
      </c>
      <c r="AY60" t="s">
        <v>51</v>
      </c>
    </row>
    <row r="61" spans="1:67" x14ac:dyDescent="0.25">
      <c r="A61" t="s">
        <v>322</v>
      </c>
      <c r="B61" t="s">
        <v>45</v>
      </c>
      <c r="C61" t="s">
        <v>46</v>
      </c>
      <c r="D61" t="s">
        <v>323</v>
      </c>
      <c r="E61">
        <v>1.9830000000000001</v>
      </c>
      <c r="F61">
        <v>0.81699999999999995</v>
      </c>
      <c r="G61">
        <v>57.116</v>
      </c>
      <c r="H61">
        <v>2.1999999999999999E-2</v>
      </c>
      <c r="I61">
        <v>1.1100000000000001</v>
      </c>
      <c r="J61" t="s">
        <v>48</v>
      </c>
      <c r="K61" t="s">
        <v>3</v>
      </c>
      <c r="L61">
        <v>8.0000000000000002E-3</v>
      </c>
      <c r="M61">
        <f t="shared" ref="M61" si="468">AVERAGE(I61:I63)</f>
        <v>1.1100000000000001</v>
      </c>
      <c r="N61">
        <f t="shared" ref="N61" si="469">STDEV(I61:I63)</f>
        <v>2.9999999999999916E-2</v>
      </c>
      <c r="O61">
        <f t="shared" ref="O61" si="470">N61/(SQRT(3))</f>
        <v>1.7320508075688724E-2</v>
      </c>
      <c r="P61">
        <f t="shared" ref="P61" si="471">(O61/M61)*100</f>
        <v>1.5604061329449299</v>
      </c>
      <c r="Q61">
        <v>1.327</v>
      </c>
      <c r="R61">
        <v>6760.9870000000001</v>
      </c>
      <c r="S61">
        <v>1.0760000000000001</v>
      </c>
      <c r="T61">
        <v>54.28</v>
      </c>
      <c r="U61" t="s">
        <v>48</v>
      </c>
      <c r="V61" t="s">
        <v>4</v>
      </c>
      <c r="W61">
        <v>1</v>
      </c>
      <c r="X61">
        <f t="shared" ref="X61" si="472">AVERAGE(T61:T63)</f>
        <v>54.56</v>
      </c>
      <c r="Y61">
        <f t="shared" ref="Y61" si="473">STDEV(T61:T63)</f>
        <v>0.75026661927610494</v>
      </c>
      <c r="Z61">
        <f t="shared" ref="Z61" si="474">Y61/(SQRT(3))</f>
        <v>0.43316663460304966</v>
      </c>
      <c r="AA61">
        <f t="shared" ref="AA61" si="475">(Z61/X61)*100</f>
        <v>0.79392711620793566</v>
      </c>
      <c r="AB61">
        <v>6.77</v>
      </c>
      <c r="AC61">
        <v>2188.4769999999999</v>
      </c>
      <c r="AD61">
        <v>0.112</v>
      </c>
      <c r="AE61">
        <v>5.65</v>
      </c>
      <c r="AF61" t="s">
        <v>48</v>
      </c>
      <c r="AG61" t="s">
        <v>5</v>
      </c>
      <c r="AH61">
        <v>0.32400000000000001</v>
      </c>
      <c r="AI61">
        <f t="shared" ref="AI61" si="476">AVERAGE(AE61:AE63)</f>
        <v>5.69</v>
      </c>
      <c r="AJ61">
        <f t="shared" ref="AJ61" si="477">STDEV(AE61:AE63)</f>
        <v>6.0827625302981927E-2</v>
      </c>
      <c r="AK61">
        <f t="shared" ref="AK61" si="478">AJ61/(SQRT(3))</f>
        <v>3.5118845842842313E-2</v>
      </c>
      <c r="AL61">
        <f t="shared" ref="AL61" si="479">(AK61/AI61)*100</f>
        <v>0.61720291463694743</v>
      </c>
      <c r="AM61" t="s">
        <v>322</v>
      </c>
      <c r="AN61" t="s">
        <v>324</v>
      </c>
      <c r="AO61" t="s">
        <v>45</v>
      </c>
      <c r="AP61" t="s">
        <v>46</v>
      </c>
      <c r="AQ61" t="s">
        <v>325</v>
      </c>
      <c r="AR61">
        <v>1.605</v>
      </c>
      <c r="AS61">
        <v>3.8570000000000002</v>
      </c>
      <c r="AT61">
        <v>2568.5079999999998</v>
      </c>
      <c r="AU61">
        <v>0.59299999999999997</v>
      </c>
      <c r="AV61">
        <v>36.94</v>
      </c>
      <c r="AW61" t="s">
        <v>48</v>
      </c>
      <c r="AX61" t="s">
        <v>6</v>
      </c>
      <c r="AY61" t="s">
        <v>51</v>
      </c>
      <c r="AZ61">
        <f t="shared" ref="AZ61" si="480">AVERAGE(AV61:AV63)</f>
        <v>37.159999999999997</v>
      </c>
      <c r="BA61">
        <f t="shared" ref="BA61" si="481">STDEV(AV61:AV63)</f>
        <v>0.22516660498395549</v>
      </c>
      <c r="BB61">
        <f t="shared" ref="BB61" si="482">BA61/(SQRT(3))</f>
        <v>0.13000000000000084</v>
      </c>
      <c r="BC61">
        <f t="shared" ref="BC61" si="483">(BB61/AZ61)*100</f>
        <v>0.34983853606028215</v>
      </c>
      <c r="BE61">
        <f t="shared" ref="BE61" si="484">X61/12</f>
        <v>4.5466666666666669</v>
      </c>
      <c r="BF61">
        <f t="shared" ref="BF61" si="485">AI61/1</f>
        <v>5.69</v>
      </c>
      <c r="BG61">
        <f t="shared" ref="BG61" si="486">M61/14</f>
        <v>7.9285714285714293E-2</v>
      </c>
      <c r="BH61">
        <f t="shared" ref="BH61" si="487">AZ61/16</f>
        <v>2.3224999999999998</v>
      </c>
      <c r="BJ61">
        <f t="shared" ref="BJ61" si="488">((2*BH61)-BF61+(3*BG61))/BE61</f>
        <v>-0.17752408881441156</v>
      </c>
      <c r="BK61">
        <f t="shared" ref="BK61" si="489">1-(BJ61/4)+((3*BG61)/(4*BE61))</f>
        <v>1.057459677419355</v>
      </c>
      <c r="BL61">
        <f t="shared" ref="BL61" si="490">BE61-(BF61/2)-(BG61/2)+1</f>
        <v>2.6620238095238093</v>
      </c>
      <c r="BM61">
        <f t="shared" ref="BM61" si="491">BE61/BG61</f>
        <v>57.345345345345343</v>
      </c>
      <c r="BN61">
        <f t="shared" ref="BN61" si="492">BF61/BE61</f>
        <v>1.251466275659824</v>
      </c>
      <c r="BO61">
        <f t="shared" ref="BO61" si="493">BH61/BE61</f>
        <v>0.51081378299120228</v>
      </c>
    </row>
    <row r="62" spans="1:67" x14ac:dyDescent="0.25">
      <c r="A62" t="s">
        <v>326</v>
      </c>
      <c r="B62" t="s">
        <v>45</v>
      </c>
      <c r="C62" t="s">
        <v>46</v>
      </c>
      <c r="D62" t="s">
        <v>323</v>
      </c>
      <c r="E62">
        <v>2.2440000000000002</v>
      </c>
      <c r="F62">
        <v>0.81</v>
      </c>
      <c r="G62">
        <v>62.552999999999997</v>
      </c>
      <c r="H62">
        <v>2.4E-2</v>
      </c>
      <c r="I62">
        <v>1.08</v>
      </c>
      <c r="J62" t="s">
        <v>48</v>
      </c>
      <c r="K62" t="s">
        <v>3</v>
      </c>
      <c r="L62">
        <v>8.0000000000000002E-3</v>
      </c>
      <c r="Q62">
        <v>1.3129999999999999</v>
      </c>
      <c r="R62">
        <v>7737.732</v>
      </c>
      <c r="S62">
        <v>1.2430000000000001</v>
      </c>
      <c r="T62">
        <v>55.41</v>
      </c>
      <c r="U62" t="s">
        <v>48</v>
      </c>
      <c r="V62" t="s">
        <v>4</v>
      </c>
      <c r="W62">
        <v>1</v>
      </c>
      <c r="AB62">
        <v>6.85</v>
      </c>
      <c r="AC62">
        <v>2536.8670000000002</v>
      </c>
      <c r="AD62">
        <v>0.129</v>
      </c>
      <c r="AE62">
        <v>5.76</v>
      </c>
      <c r="AF62" t="s">
        <v>48</v>
      </c>
      <c r="AG62" t="s">
        <v>5</v>
      </c>
      <c r="AH62">
        <v>0.32800000000000001</v>
      </c>
      <c r="AM62" t="s">
        <v>326</v>
      </c>
      <c r="AN62" t="s">
        <v>327</v>
      </c>
      <c r="AO62" t="s">
        <v>45</v>
      </c>
      <c r="AP62" t="s">
        <v>46</v>
      </c>
      <c r="AQ62" t="s">
        <v>325</v>
      </c>
      <c r="AR62">
        <v>1.786</v>
      </c>
      <c r="AS62">
        <v>3.84</v>
      </c>
      <c r="AT62">
        <v>2859.6979999999999</v>
      </c>
      <c r="AU62">
        <v>0.66800000000000004</v>
      </c>
      <c r="AV62">
        <v>37.39</v>
      </c>
      <c r="AW62" t="s">
        <v>48</v>
      </c>
      <c r="AX62" t="s">
        <v>6</v>
      </c>
      <c r="AY62" t="s">
        <v>51</v>
      </c>
    </row>
    <row r="63" spans="1:67" x14ac:dyDescent="0.25">
      <c r="A63" t="s">
        <v>328</v>
      </c>
      <c r="B63" t="s">
        <v>45</v>
      </c>
      <c r="C63" t="s">
        <v>46</v>
      </c>
      <c r="D63" t="s">
        <v>323</v>
      </c>
      <c r="E63">
        <v>1.603</v>
      </c>
      <c r="F63">
        <v>0.81699999999999995</v>
      </c>
      <c r="G63">
        <v>47.076000000000001</v>
      </c>
      <c r="H63">
        <v>1.7999999999999999E-2</v>
      </c>
      <c r="I63">
        <v>1.1399999999999999</v>
      </c>
      <c r="J63" t="s">
        <v>48</v>
      </c>
      <c r="K63" t="s">
        <v>3</v>
      </c>
      <c r="L63">
        <v>8.9999999999999993E-3</v>
      </c>
      <c r="Q63">
        <v>1.337</v>
      </c>
      <c r="R63">
        <v>5498.6450000000004</v>
      </c>
      <c r="S63">
        <v>0.86499999999999999</v>
      </c>
      <c r="T63">
        <v>53.99</v>
      </c>
      <c r="U63" t="s">
        <v>48</v>
      </c>
      <c r="V63" t="s">
        <v>4</v>
      </c>
      <c r="W63">
        <v>1</v>
      </c>
      <c r="AB63">
        <v>6.63</v>
      </c>
      <c r="AC63">
        <v>1755.367</v>
      </c>
      <c r="AD63">
        <v>9.0999999999999998E-2</v>
      </c>
      <c r="AE63">
        <v>5.66</v>
      </c>
      <c r="AF63" t="s">
        <v>48</v>
      </c>
      <c r="AG63" t="s">
        <v>5</v>
      </c>
      <c r="AH63">
        <v>0.31900000000000001</v>
      </c>
      <c r="AM63" t="s">
        <v>328</v>
      </c>
      <c r="AN63" t="s">
        <v>329</v>
      </c>
      <c r="AO63" t="s">
        <v>45</v>
      </c>
      <c r="AP63" t="s">
        <v>46</v>
      </c>
      <c r="AQ63" t="s">
        <v>325</v>
      </c>
      <c r="AR63">
        <v>1.5720000000000001</v>
      </c>
      <c r="AS63">
        <v>3.8570000000000002</v>
      </c>
      <c r="AT63">
        <v>2533.2089999999998</v>
      </c>
      <c r="AU63">
        <v>0.58399999999999996</v>
      </c>
      <c r="AV63">
        <v>37.15</v>
      </c>
      <c r="AW63" t="s">
        <v>48</v>
      </c>
      <c r="AX63" t="s">
        <v>6</v>
      </c>
      <c r="AY63" t="s">
        <v>51</v>
      </c>
    </row>
    <row r="64" spans="1:67" x14ac:dyDescent="0.25">
      <c r="A64" t="s">
        <v>330</v>
      </c>
      <c r="B64" t="s">
        <v>45</v>
      </c>
      <c r="C64" t="s">
        <v>46</v>
      </c>
      <c r="D64" t="s">
        <v>331</v>
      </c>
      <c r="E64">
        <v>1.657</v>
      </c>
      <c r="F64">
        <v>0.81299999999999994</v>
      </c>
      <c r="G64">
        <v>62.996000000000002</v>
      </c>
      <c r="H64">
        <v>2.4E-2</v>
      </c>
      <c r="I64">
        <v>1.47</v>
      </c>
      <c r="J64" t="s">
        <v>48</v>
      </c>
      <c r="K64" t="s">
        <v>3</v>
      </c>
      <c r="L64">
        <v>1.0999999999999999E-2</v>
      </c>
      <c r="M64">
        <f t="shared" ref="M64" si="494">AVERAGE(I64:I66)</f>
        <v>1.4266666666666667</v>
      </c>
      <c r="N64">
        <f t="shared" ref="N64" si="495">STDEV(I64:I66)</f>
        <v>7.5055534994651285E-2</v>
      </c>
      <c r="O64">
        <f t="shared" ref="O64" si="496">N64/(SQRT(3))</f>
        <v>4.33333333333333E-2</v>
      </c>
      <c r="P64">
        <f t="shared" ref="P64" si="497">(O64/M64)*100</f>
        <v>3.0373831775700912</v>
      </c>
      <c r="Q64">
        <v>1.333</v>
      </c>
      <c r="R64">
        <v>5668.1270000000004</v>
      </c>
      <c r="S64">
        <v>0.89300000000000002</v>
      </c>
      <c r="T64">
        <v>53.92</v>
      </c>
      <c r="U64" t="s">
        <v>48</v>
      </c>
      <c r="V64" t="s">
        <v>4</v>
      </c>
      <c r="W64">
        <v>1</v>
      </c>
      <c r="X64">
        <f t="shared" ref="X64" si="498">AVERAGE(T64:T66)</f>
        <v>52.79</v>
      </c>
      <c r="Y64">
        <f t="shared" ref="Y64" si="499">STDEV(T64:T66)</f>
        <v>1.8288520989954342</v>
      </c>
      <c r="Z64">
        <f t="shared" ref="Z64" si="500">Y64/(SQRT(3))</f>
        <v>1.0558882516630261</v>
      </c>
      <c r="AA64">
        <f t="shared" ref="AA64" si="501">(Z64/X64)*100</f>
        <v>2.0001671749631105</v>
      </c>
      <c r="AB64">
        <v>6.6529999999999996</v>
      </c>
      <c r="AC64">
        <v>1838.808</v>
      </c>
      <c r="AD64">
        <v>9.5000000000000001E-2</v>
      </c>
      <c r="AE64">
        <v>5.72</v>
      </c>
      <c r="AF64" t="s">
        <v>48</v>
      </c>
      <c r="AG64" t="s">
        <v>5</v>
      </c>
      <c r="AH64">
        <v>0.32400000000000001</v>
      </c>
      <c r="AI64">
        <f t="shared" ref="AI64" si="502">AVERAGE(AE64:AE66)</f>
        <v>5.5633333333333335</v>
      </c>
      <c r="AJ64">
        <f t="shared" ref="AJ64" si="503">STDEV(AE64:AE66)</f>
        <v>0.22941955743426351</v>
      </c>
      <c r="AK64">
        <f t="shared" ref="AK64" si="504">AJ64/(SQRT(3))</f>
        <v>0.13245544324203684</v>
      </c>
      <c r="AL64">
        <f t="shared" ref="AL64" si="505">(AK64/AI64)*100</f>
        <v>2.3808647676819086</v>
      </c>
      <c r="AM64" t="s">
        <v>330</v>
      </c>
      <c r="AN64" t="s">
        <v>332</v>
      </c>
      <c r="AO64" t="s">
        <v>45</v>
      </c>
      <c r="AP64" t="s">
        <v>46</v>
      </c>
      <c r="AQ64" t="s">
        <v>331</v>
      </c>
      <c r="AR64">
        <v>2.3420000000000001</v>
      </c>
      <c r="AS64">
        <v>3.76</v>
      </c>
      <c r="AT64">
        <v>3638.453</v>
      </c>
      <c r="AU64">
        <v>0.80300000000000005</v>
      </c>
      <c r="AV64">
        <v>34.31</v>
      </c>
      <c r="AW64" t="s">
        <v>48</v>
      </c>
      <c r="AX64" t="s">
        <v>6</v>
      </c>
      <c r="AY64" t="s">
        <v>51</v>
      </c>
      <c r="AZ64">
        <f t="shared" ref="AZ64" si="506">AVERAGE(AV64:AV66)</f>
        <v>34.266666666666666</v>
      </c>
      <c r="BA64">
        <f t="shared" ref="BA64" si="507">STDEV(AV64:AV66)</f>
        <v>0.14011899704655972</v>
      </c>
      <c r="BB64">
        <f t="shared" ref="BB64" si="508">BA64/SQRT(3)</f>
        <v>8.0897740663411641E-2</v>
      </c>
      <c r="BC64">
        <f t="shared" ref="BC64" si="509">(BB64/AZ64)*100</f>
        <v>0.23608290076871102</v>
      </c>
      <c r="BE64">
        <f t="shared" ref="BE64" si="510">X64/12</f>
        <v>4.3991666666666669</v>
      </c>
      <c r="BF64">
        <f t="shared" ref="BF64" si="511">AI64/1</f>
        <v>5.5633333333333335</v>
      </c>
      <c r="BG64">
        <f t="shared" ref="BG64" si="512">M64/14</f>
        <v>0.10190476190476191</v>
      </c>
      <c r="BH64">
        <f t="shared" ref="BH64" si="513">AZ64/16</f>
        <v>2.1416666666666666</v>
      </c>
      <c r="BJ64">
        <f t="shared" ref="BJ64" si="514">((2*BH64)-BF64+(3*BG64))/BE64</f>
        <v>-0.22147051660217038</v>
      </c>
      <c r="BK64">
        <f t="shared" ref="BK64" si="515">1-(BJ64/4)+((3*BG64)/(4*BE64))</f>
        <v>1.072741049441182</v>
      </c>
      <c r="BL64">
        <f t="shared" ref="BL64" si="516">BE64-(BF64/2)-(BG64/2)+1</f>
        <v>2.5665476190476193</v>
      </c>
      <c r="BM64">
        <f t="shared" ref="BM64" si="517">BE64/BG64</f>
        <v>43.169392523364486</v>
      </c>
      <c r="BN64">
        <f t="shared" ref="BN64" si="518">BF64/BE64</f>
        <v>1.2646334533055503</v>
      </c>
      <c r="BO64">
        <f t="shared" ref="BO64" si="519">BH64/BE64</f>
        <v>0.48683462777041103</v>
      </c>
    </row>
    <row r="65" spans="1:67" x14ac:dyDescent="0.25">
      <c r="A65" t="s">
        <v>333</v>
      </c>
      <c r="B65" t="s">
        <v>45</v>
      </c>
      <c r="C65" t="s">
        <v>46</v>
      </c>
      <c r="D65" t="s">
        <v>331</v>
      </c>
      <c r="E65">
        <v>1.5589999999999999</v>
      </c>
      <c r="F65">
        <v>0.82</v>
      </c>
      <c r="G65">
        <v>59.152999999999999</v>
      </c>
      <c r="H65">
        <v>2.3E-2</v>
      </c>
      <c r="I65">
        <v>1.47</v>
      </c>
      <c r="J65" t="s">
        <v>48</v>
      </c>
      <c r="K65" t="s">
        <v>3</v>
      </c>
      <c r="L65">
        <v>1.0999999999999999E-2</v>
      </c>
      <c r="Q65">
        <v>1.343</v>
      </c>
      <c r="R65">
        <v>5334.4290000000001</v>
      </c>
      <c r="S65">
        <v>0.83799999999999997</v>
      </c>
      <c r="T65">
        <v>53.77</v>
      </c>
      <c r="U65" t="s">
        <v>48</v>
      </c>
      <c r="V65" t="s">
        <v>4</v>
      </c>
      <c r="W65">
        <v>1</v>
      </c>
      <c r="AB65">
        <v>6.61</v>
      </c>
      <c r="AC65">
        <v>1708.366</v>
      </c>
      <c r="AD65">
        <v>8.7999999999999995E-2</v>
      </c>
      <c r="AE65">
        <v>5.67</v>
      </c>
      <c r="AF65" t="s">
        <v>48</v>
      </c>
      <c r="AG65" t="s">
        <v>5</v>
      </c>
      <c r="AH65">
        <v>0.32</v>
      </c>
      <c r="AM65" t="s">
        <v>333</v>
      </c>
      <c r="AN65" t="s">
        <v>334</v>
      </c>
      <c r="AO65" t="s">
        <v>45</v>
      </c>
      <c r="AP65" t="s">
        <v>46</v>
      </c>
      <c r="AQ65" t="s">
        <v>331</v>
      </c>
      <c r="AR65">
        <v>2.2050000000000001</v>
      </c>
      <c r="AS65">
        <v>3.7730000000000001</v>
      </c>
      <c r="AT65">
        <v>3432.6179999999999</v>
      </c>
      <c r="AU65">
        <v>0.75800000000000001</v>
      </c>
      <c r="AV65">
        <v>34.380000000000003</v>
      </c>
      <c r="AW65" t="s">
        <v>48</v>
      </c>
      <c r="AX65" t="s">
        <v>6</v>
      </c>
      <c r="AY65" t="s">
        <v>51</v>
      </c>
    </row>
    <row r="66" spans="1:67" x14ac:dyDescent="0.25">
      <c r="A66" t="s">
        <v>335</v>
      </c>
      <c r="B66" t="s">
        <v>45</v>
      </c>
      <c r="C66" t="s">
        <v>46</v>
      </c>
      <c r="D66" t="s">
        <v>331</v>
      </c>
      <c r="E66">
        <v>2.1539999999999999</v>
      </c>
      <c r="F66">
        <v>0.80700000000000005</v>
      </c>
      <c r="G66">
        <v>74.503</v>
      </c>
      <c r="H66">
        <v>2.9000000000000001E-2</v>
      </c>
      <c r="I66">
        <v>1.34</v>
      </c>
      <c r="J66" t="s">
        <v>48</v>
      </c>
      <c r="K66" t="s">
        <v>3</v>
      </c>
      <c r="L66">
        <v>1.0999999999999999E-2</v>
      </c>
      <c r="Q66">
        <v>1.3029999999999999</v>
      </c>
      <c r="R66">
        <v>6850.4219999999996</v>
      </c>
      <c r="S66">
        <v>1.0920000000000001</v>
      </c>
      <c r="T66">
        <v>50.68</v>
      </c>
      <c r="U66" t="s">
        <v>48</v>
      </c>
      <c r="V66" t="s">
        <v>4</v>
      </c>
      <c r="W66">
        <v>1</v>
      </c>
      <c r="AB66">
        <v>6.8730000000000002</v>
      </c>
      <c r="AC66">
        <v>2230.732</v>
      </c>
      <c r="AD66">
        <v>0.114</v>
      </c>
      <c r="AE66">
        <v>5.3</v>
      </c>
      <c r="AF66" t="s">
        <v>48</v>
      </c>
      <c r="AG66" t="s">
        <v>5</v>
      </c>
      <c r="AH66">
        <v>0.32600000000000001</v>
      </c>
      <c r="AM66" t="s">
        <v>335</v>
      </c>
      <c r="AN66" t="s">
        <v>336</v>
      </c>
      <c r="AO66" t="s">
        <v>45</v>
      </c>
      <c r="AP66" t="s">
        <v>46</v>
      </c>
      <c r="AQ66" t="s">
        <v>331</v>
      </c>
      <c r="AR66">
        <v>2.1190000000000002</v>
      </c>
      <c r="AS66">
        <v>3.7629999999999999</v>
      </c>
      <c r="AT66">
        <v>3273.6729999999998</v>
      </c>
      <c r="AU66">
        <v>0.72299999999999998</v>
      </c>
      <c r="AV66">
        <v>34.11</v>
      </c>
      <c r="AW66" t="s">
        <v>48</v>
      </c>
      <c r="AX66" t="s">
        <v>6</v>
      </c>
      <c r="AY66" t="s">
        <v>51</v>
      </c>
    </row>
    <row r="67" spans="1:67" x14ac:dyDescent="0.25">
      <c r="A67" t="s">
        <v>337</v>
      </c>
      <c r="B67" t="s">
        <v>45</v>
      </c>
      <c r="C67" t="s">
        <v>46</v>
      </c>
      <c r="D67" t="s">
        <v>338</v>
      </c>
      <c r="E67">
        <v>2.4609999999999999</v>
      </c>
      <c r="F67">
        <v>0.81299999999999994</v>
      </c>
      <c r="G67">
        <v>81.286000000000001</v>
      </c>
      <c r="H67">
        <v>3.2000000000000001E-2</v>
      </c>
      <c r="I67">
        <v>1.28</v>
      </c>
      <c r="J67" t="s">
        <v>48</v>
      </c>
      <c r="K67" t="s">
        <v>3</v>
      </c>
      <c r="L67">
        <v>0.01</v>
      </c>
      <c r="M67">
        <f>AVERAGE(I67:I69)</f>
        <v>1.3233333333333335</v>
      </c>
      <c r="N67">
        <f>STDEV(I67:I69)</f>
        <v>5.1316014394468763E-2</v>
      </c>
      <c r="O67">
        <f>N67/SQRT(3)</f>
        <v>2.9627314724385252E-2</v>
      </c>
      <c r="P67">
        <f>(O67/M67)*100</f>
        <v>2.2388399036059381</v>
      </c>
      <c r="Q67">
        <v>1.2829999999999999</v>
      </c>
      <c r="R67">
        <v>7985.8220000000001</v>
      </c>
      <c r="S67">
        <v>1.298</v>
      </c>
      <c r="T67">
        <v>52.75</v>
      </c>
      <c r="U67" t="s">
        <v>48</v>
      </c>
      <c r="V67" t="s">
        <v>4</v>
      </c>
      <c r="W67">
        <v>1</v>
      </c>
      <c r="X67">
        <f>AVERAGE(T67:T69)</f>
        <v>52.823333333333331</v>
      </c>
      <c r="Y67">
        <f>STDEV(T67:T69)</f>
        <v>0.21939310229205852</v>
      </c>
      <c r="Z67">
        <f>Y67/SQRT(3)</f>
        <v>0.12666666666666709</v>
      </c>
      <c r="AA67">
        <f>(Z67/X67)*100</f>
        <v>0.23979302076102813</v>
      </c>
      <c r="AB67">
        <v>6.9429999999999996</v>
      </c>
      <c r="AC67">
        <v>2716.2739999999999</v>
      </c>
      <c r="AD67">
        <v>0.14099999999999999</v>
      </c>
      <c r="AE67">
        <v>5.75</v>
      </c>
      <c r="AF67" t="s">
        <v>48</v>
      </c>
      <c r="AG67" t="s">
        <v>5</v>
      </c>
      <c r="AH67">
        <v>0.34</v>
      </c>
      <c r="AI67">
        <f>AVERAGE(AE67:AE69)</f>
        <v>5.706666666666667</v>
      </c>
      <c r="AJ67">
        <f>STDEV(AE67:AE69)</f>
        <v>5.1316014394468618E-2</v>
      </c>
      <c r="AK67">
        <f>AJ67/SQRT(3)</f>
        <v>2.9627314724385168E-2</v>
      </c>
      <c r="AL67">
        <f>(AK67/AI67)*100</f>
        <v>0.51917023465628209</v>
      </c>
      <c r="AM67" t="s">
        <v>337</v>
      </c>
      <c r="AN67" t="s">
        <v>339</v>
      </c>
      <c r="AO67" t="s">
        <v>45</v>
      </c>
      <c r="AP67" t="s">
        <v>46</v>
      </c>
      <c r="AQ67" t="s">
        <v>338</v>
      </c>
      <c r="AR67">
        <v>2.1269999999999998</v>
      </c>
      <c r="AS67">
        <v>3.7970000000000002</v>
      </c>
      <c r="AT67">
        <v>3495.0929999999998</v>
      </c>
      <c r="AU67">
        <v>0.83799999999999997</v>
      </c>
      <c r="AV67">
        <v>39.42</v>
      </c>
      <c r="AW67" t="s">
        <v>48</v>
      </c>
      <c r="AX67" t="s">
        <v>6</v>
      </c>
      <c r="AY67" t="s">
        <v>51</v>
      </c>
      <c r="AZ67">
        <f t="shared" ref="AZ67" si="520">AVERAGE(AV67:AV69)</f>
        <v>39.476666666666667</v>
      </c>
      <c r="BA67">
        <f t="shared" ref="BA67" si="521">STDEV(AV67:AV69)</f>
        <v>0.18175074506954139</v>
      </c>
      <c r="BB67">
        <f t="shared" ref="BB67" si="522">BA67/(SQRT(3))</f>
        <v>0.10493384159131477</v>
      </c>
      <c r="BC67">
        <f t="shared" ref="BC67" si="523">(BB67/AZ67)*100</f>
        <v>0.26581231510085646</v>
      </c>
      <c r="BE67">
        <f t="shared" ref="BE67" si="524">X67/12</f>
        <v>4.4019444444444442</v>
      </c>
      <c r="BF67">
        <f t="shared" ref="BF67" si="525">AI67/1</f>
        <v>5.706666666666667</v>
      </c>
      <c r="BG67">
        <f t="shared" ref="BG67" si="526">M67/14</f>
        <v>9.4523809523809538E-2</v>
      </c>
      <c r="BH67">
        <f t="shared" ref="BH67" si="527">AZ67/16</f>
        <v>2.4672916666666667</v>
      </c>
      <c r="BJ67">
        <f t="shared" ref="BJ67" si="528">((2*BH67)-BF67+(3*BG67))/BE67</f>
        <v>-0.11097639030370786</v>
      </c>
      <c r="BK67">
        <f t="shared" ref="BK67" si="529">1-(BJ67/4)+((3*BG67)/(4*BE67))</f>
        <v>1.043848993500347</v>
      </c>
      <c r="BL67">
        <f t="shared" ref="BL67" si="530">BE67-(BF67/2)-(BG67/2)+1</f>
        <v>2.501349206349206</v>
      </c>
      <c r="BM67">
        <f t="shared" ref="BM67" si="531">BE67/BG67</f>
        <v>46.569689336691845</v>
      </c>
      <c r="BN67">
        <f t="shared" ref="BN67" si="532">BF67/BE67</f>
        <v>1.2963967943459331</v>
      </c>
      <c r="BO67">
        <f t="shared" ref="BO67" si="533">BH67/BE67</f>
        <v>0.56050041017227237</v>
      </c>
    </row>
    <row r="68" spans="1:67" x14ac:dyDescent="0.25">
      <c r="A68" t="s">
        <v>340</v>
      </c>
      <c r="B68" t="s">
        <v>45</v>
      </c>
      <c r="C68" t="s">
        <v>46</v>
      </c>
      <c r="D68" t="s">
        <v>338</v>
      </c>
      <c r="E68">
        <v>1.778</v>
      </c>
      <c r="F68">
        <v>0.81699999999999995</v>
      </c>
      <c r="G68">
        <v>63.168999999999997</v>
      </c>
      <c r="H68">
        <v>2.4E-2</v>
      </c>
      <c r="I68">
        <v>1.38</v>
      </c>
      <c r="J68" t="s">
        <v>48</v>
      </c>
      <c r="K68" t="s">
        <v>3</v>
      </c>
      <c r="L68">
        <v>1.0999999999999999E-2</v>
      </c>
      <c r="Q68">
        <v>1.32</v>
      </c>
      <c r="R68">
        <v>5919.7420000000002</v>
      </c>
      <c r="S68">
        <v>0.94399999999999995</v>
      </c>
      <c r="T68">
        <v>53.07</v>
      </c>
      <c r="U68" t="s">
        <v>48</v>
      </c>
      <c r="V68" t="s">
        <v>4</v>
      </c>
      <c r="W68">
        <v>1</v>
      </c>
      <c r="AB68">
        <v>6.6769999999999996</v>
      </c>
      <c r="AC68">
        <v>1924.5139999999999</v>
      </c>
      <c r="AD68">
        <v>0.1</v>
      </c>
      <c r="AE68">
        <v>5.65</v>
      </c>
      <c r="AF68" t="s">
        <v>48</v>
      </c>
      <c r="AG68" t="s">
        <v>5</v>
      </c>
      <c r="AH68">
        <v>0.32500000000000001</v>
      </c>
      <c r="AM68" t="s">
        <v>340</v>
      </c>
      <c r="AN68" t="s">
        <v>341</v>
      </c>
      <c r="AO68" t="s">
        <v>45</v>
      </c>
      <c r="AP68" t="s">
        <v>46</v>
      </c>
      <c r="AQ68" t="s">
        <v>338</v>
      </c>
      <c r="AR68">
        <v>2.2669999999999999</v>
      </c>
      <c r="AS68">
        <v>3.7829999999999999</v>
      </c>
      <c r="AT68">
        <v>3684.9929999999999</v>
      </c>
      <c r="AU68">
        <v>0.89200000000000002</v>
      </c>
      <c r="AV68">
        <v>39.33</v>
      </c>
      <c r="AW68" t="s">
        <v>48</v>
      </c>
      <c r="AX68" t="s">
        <v>6</v>
      </c>
      <c r="AY68" t="s">
        <v>51</v>
      </c>
    </row>
    <row r="69" spans="1:67" x14ac:dyDescent="0.25">
      <c r="A69" t="s">
        <v>342</v>
      </c>
      <c r="B69" t="s">
        <v>45</v>
      </c>
      <c r="C69" t="s">
        <v>46</v>
      </c>
      <c r="D69" t="s">
        <v>338</v>
      </c>
      <c r="E69">
        <v>2.2370000000000001</v>
      </c>
      <c r="F69">
        <v>0.80700000000000005</v>
      </c>
      <c r="G69">
        <v>75.552999999999997</v>
      </c>
      <c r="H69">
        <v>2.9000000000000001E-2</v>
      </c>
      <c r="I69">
        <v>1.31</v>
      </c>
      <c r="J69" t="s">
        <v>48</v>
      </c>
      <c r="K69" t="s">
        <v>3</v>
      </c>
      <c r="L69">
        <v>0.01</v>
      </c>
      <c r="Q69">
        <v>1.2869999999999999</v>
      </c>
      <c r="R69">
        <v>7294.4870000000001</v>
      </c>
      <c r="S69">
        <v>1.1779999999999999</v>
      </c>
      <c r="T69">
        <v>52.65</v>
      </c>
      <c r="U69" t="s">
        <v>48</v>
      </c>
      <c r="V69" t="s">
        <v>4</v>
      </c>
      <c r="W69">
        <v>1</v>
      </c>
      <c r="AB69">
        <v>6.7830000000000004</v>
      </c>
      <c r="AC69">
        <v>2457.0320000000002</v>
      </c>
      <c r="AD69">
        <v>0.128</v>
      </c>
      <c r="AE69">
        <v>5.72</v>
      </c>
      <c r="AF69" t="s">
        <v>48</v>
      </c>
      <c r="AG69" t="s">
        <v>5</v>
      </c>
      <c r="AH69">
        <v>0.33700000000000002</v>
      </c>
      <c r="AM69" t="s">
        <v>342</v>
      </c>
      <c r="AN69" t="s">
        <v>343</v>
      </c>
      <c r="AO69" t="s">
        <v>45</v>
      </c>
      <c r="AP69" t="s">
        <v>46</v>
      </c>
      <c r="AQ69" t="s">
        <v>338</v>
      </c>
      <c r="AR69">
        <v>2.206</v>
      </c>
      <c r="AS69">
        <v>3.7930000000000001</v>
      </c>
      <c r="AT69">
        <v>3627.857</v>
      </c>
      <c r="AU69">
        <v>0.875</v>
      </c>
      <c r="AV69">
        <v>39.68</v>
      </c>
      <c r="AW69" t="s">
        <v>48</v>
      </c>
      <c r="AX69" t="s">
        <v>6</v>
      </c>
      <c r="AY69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72"/>
  <sheetViews>
    <sheetView topLeftCell="A49" workbookViewId="0">
      <selection sqref="A1:XFD72"/>
    </sheetView>
  </sheetViews>
  <sheetFormatPr defaultRowHeight="15" x14ac:dyDescent="0.25"/>
  <cols>
    <col min="1" max="1" width="35.5703125" customWidth="1"/>
  </cols>
  <sheetData>
    <row r="1" spans="1:67" x14ac:dyDescent="0.25">
      <c r="C1" t="s">
        <v>0</v>
      </c>
      <c r="D1" t="s">
        <v>1</v>
      </c>
      <c r="E1" t="s">
        <v>2</v>
      </c>
      <c r="F1" t="s">
        <v>3</v>
      </c>
      <c r="G1" t="s">
        <v>3</v>
      </c>
      <c r="H1" t="s">
        <v>3</v>
      </c>
      <c r="I1" t="s">
        <v>3</v>
      </c>
      <c r="J1" t="s">
        <v>3</v>
      </c>
      <c r="K1" t="s">
        <v>3</v>
      </c>
      <c r="L1" t="s">
        <v>3</v>
      </c>
      <c r="Q1" t="s">
        <v>4</v>
      </c>
      <c r="R1" t="s">
        <v>4</v>
      </c>
      <c r="S1" t="s">
        <v>4</v>
      </c>
      <c r="T1" t="s">
        <v>4</v>
      </c>
      <c r="U1" t="s">
        <v>4</v>
      </c>
      <c r="V1" t="s">
        <v>4</v>
      </c>
      <c r="W1" t="s">
        <v>4</v>
      </c>
      <c r="AB1" t="s">
        <v>5</v>
      </c>
      <c r="AC1" t="s">
        <v>5</v>
      </c>
      <c r="AD1" t="s">
        <v>5</v>
      </c>
      <c r="AE1" t="s">
        <v>5</v>
      </c>
      <c r="AF1" t="s">
        <v>5</v>
      </c>
      <c r="AG1" t="s">
        <v>5</v>
      </c>
      <c r="AH1" t="s">
        <v>5</v>
      </c>
      <c r="AP1" t="s">
        <v>0</v>
      </c>
      <c r="AQ1" t="s">
        <v>1</v>
      </c>
      <c r="AR1" t="s">
        <v>2</v>
      </c>
      <c r="AS1" t="s">
        <v>6</v>
      </c>
      <c r="AT1" t="s">
        <v>6</v>
      </c>
      <c r="AU1" t="s">
        <v>6</v>
      </c>
      <c r="AV1" t="s">
        <v>6</v>
      </c>
      <c r="AW1" t="s">
        <v>6</v>
      </c>
      <c r="AX1" t="s">
        <v>6</v>
      </c>
      <c r="AY1" t="s">
        <v>6</v>
      </c>
      <c r="AZ1" t="s">
        <v>7</v>
      </c>
      <c r="BA1" t="s">
        <v>8</v>
      </c>
      <c r="BB1" t="s">
        <v>9</v>
      </c>
      <c r="BC1" t="s">
        <v>10</v>
      </c>
      <c r="BE1" t="s">
        <v>11</v>
      </c>
      <c r="BF1" t="s">
        <v>12</v>
      </c>
      <c r="BG1" t="s">
        <v>13</v>
      </c>
      <c r="BH1" t="s">
        <v>14</v>
      </c>
      <c r="BJ1" t="s">
        <v>15</v>
      </c>
      <c r="BK1" t="s">
        <v>16</v>
      </c>
      <c r="BL1" t="s">
        <v>17</v>
      </c>
      <c r="BM1" t="s">
        <v>18</v>
      </c>
      <c r="BN1" t="s">
        <v>19</v>
      </c>
      <c r="BO1" t="s">
        <v>20</v>
      </c>
    </row>
    <row r="2" spans="1:67" x14ac:dyDescent="0.25">
      <c r="F2" t="s">
        <v>21</v>
      </c>
      <c r="G2" t="s">
        <v>22</v>
      </c>
      <c r="H2" t="s">
        <v>23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  <c r="Q2" t="s">
        <v>21</v>
      </c>
      <c r="R2" t="s">
        <v>22</v>
      </c>
      <c r="S2" t="s">
        <v>23</v>
      </c>
      <c r="T2" t="s">
        <v>23</v>
      </c>
      <c r="U2" t="s">
        <v>24</v>
      </c>
      <c r="V2" t="s">
        <v>25</v>
      </c>
      <c r="W2" t="s">
        <v>26</v>
      </c>
      <c r="X2" t="s">
        <v>31</v>
      </c>
      <c r="Y2" t="s">
        <v>32</v>
      </c>
      <c r="Z2" t="s">
        <v>33</v>
      </c>
      <c r="AA2" t="s">
        <v>34</v>
      </c>
      <c r="AB2" t="s">
        <v>21</v>
      </c>
      <c r="AC2" t="s">
        <v>22</v>
      </c>
      <c r="AD2" t="s">
        <v>23</v>
      </c>
      <c r="AE2" t="s">
        <v>23</v>
      </c>
      <c r="AF2" t="s">
        <v>24</v>
      </c>
      <c r="AG2" t="s">
        <v>25</v>
      </c>
      <c r="AH2" t="s">
        <v>26</v>
      </c>
      <c r="AI2" t="s">
        <v>35</v>
      </c>
      <c r="AJ2" t="s">
        <v>36</v>
      </c>
      <c r="AK2" t="s">
        <v>37</v>
      </c>
      <c r="AL2" t="s">
        <v>38</v>
      </c>
      <c r="AS2" t="s">
        <v>21</v>
      </c>
      <c r="AT2" t="s">
        <v>22</v>
      </c>
      <c r="AU2" t="s">
        <v>23</v>
      </c>
      <c r="AV2" t="s">
        <v>23</v>
      </c>
      <c r="AW2" t="s">
        <v>24</v>
      </c>
      <c r="AX2" t="s">
        <v>25</v>
      </c>
      <c r="AY2" t="s">
        <v>26</v>
      </c>
    </row>
    <row r="3" spans="1:67" x14ac:dyDescent="0.25">
      <c r="F3" t="s">
        <v>39</v>
      </c>
      <c r="H3" t="s">
        <v>40</v>
      </c>
      <c r="I3" t="s">
        <v>41</v>
      </c>
      <c r="J3" t="s">
        <v>42</v>
      </c>
      <c r="K3" t="s">
        <v>43</v>
      </c>
      <c r="Q3" t="s">
        <v>39</v>
      </c>
      <c r="S3" t="s">
        <v>40</v>
      </c>
      <c r="T3" t="s">
        <v>41</v>
      </c>
      <c r="U3" t="s">
        <v>42</v>
      </c>
      <c r="V3" t="s">
        <v>43</v>
      </c>
      <c r="AB3" t="s">
        <v>39</v>
      </c>
      <c r="AD3" t="s">
        <v>40</v>
      </c>
      <c r="AE3" t="s">
        <v>41</v>
      </c>
      <c r="AF3" t="s">
        <v>42</v>
      </c>
      <c r="AG3" t="s">
        <v>43</v>
      </c>
      <c r="AS3" t="s">
        <v>39</v>
      </c>
      <c r="AU3" t="s">
        <v>40</v>
      </c>
      <c r="AV3" t="s">
        <v>41</v>
      </c>
      <c r="AW3" t="s">
        <v>42</v>
      </c>
      <c r="AX3" t="s">
        <v>43</v>
      </c>
    </row>
    <row r="4" spans="1:67" x14ac:dyDescent="0.25">
      <c r="A4" t="s">
        <v>344</v>
      </c>
      <c r="B4" t="s">
        <v>45</v>
      </c>
      <c r="C4" t="s">
        <v>46</v>
      </c>
      <c r="D4" t="s">
        <v>345</v>
      </c>
      <c r="E4">
        <v>1.6379999999999999</v>
      </c>
      <c r="F4">
        <v>0.747</v>
      </c>
      <c r="G4">
        <v>31.646999999999998</v>
      </c>
      <c r="H4">
        <v>1.4E-2</v>
      </c>
      <c r="I4">
        <v>0.85</v>
      </c>
      <c r="J4" t="s">
        <v>48</v>
      </c>
      <c r="K4" t="s">
        <v>3</v>
      </c>
      <c r="L4">
        <v>7.0000000000000001E-3</v>
      </c>
      <c r="M4">
        <f t="shared" ref="M4" si="0">AVERAGE(I4:I6)</f>
        <v>0.82333333333333336</v>
      </c>
      <c r="N4">
        <f t="shared" ref="N4" si="1">STDEV(I4:I6)</f>
        <v>2.3094010767584987E-2</v>
      </c>
      <c r="O4">
        <f t="shared" ref="O4" si="2">N4/(SQRT(3))</f>
        <v>1.3333333333333308E-2</v>
      </c>
      <c r="P4">
        <f t="shared" ref="P4" si="3">(O4/M4)*100</f>
        <v>1.6194331983805637</v>
      </c>
      <c r="Q4">
        <v>1.2070000000000001</v>
      </c>
      <c r="R4">
        <v>4584.9049999999997</v>
      </c>
      <c r="S4">
        <v>0.81299999999999994</v>
      </c>
      <c r="T4">
        <v>49.65</v>
      </c>
      <c r="U4" t="s">
        <v>48</v>
      </c>
      <c r="V4" t="s">
        <v>4</v>
      </c>
      <c r="W4">
        <v>1</v>
      </c>
      <c r="X4">
        <f t="shared" ref="X4" si="4">AVERAGE(T4:T6)</f>
        <v>49.256666666666661</v>
      </c>
      <c r="Y4">
        <f t="shared" ref="Y4" si="5">STDEV(T4:T6)</f>
        <v>0.34078341117685484</v>
      </c>
      <c r="Z4">
        <f t="shared" ref="Z4" si="6">Y4/(SQRT(3))</f>
        <v>0.19675139417831608</v>
      </c>
      <c r="AA4">
        <f t="shared" ref="AA4" si="7">(Z4/X4)*100</f>
        <v>0.39944114673813919</v>
      </c>
      <c r="AB4">
        <v>6.16</v>
      </c>
      <c r="AC4">
        <v>1832.749</v>
      </c>
      <c r="AD4">
        <v>0.105</v>
      </c>
      <c r="AE4">
        <v>6.4</v>
      </c>
      <c r="AF4" t="s">
        <v>48</v>
      </c>
      <c r="AG4" t="s">
        <v>5</v>
      </c>
      <c r="AH4">
        <v>0.4</v>
      </c>
      <c r="AI4">
        <f t="shared" ref="AI4" si="8">AVERAGE(AE4:AE6)</f>
        <v>6.27</v>
      </c>
      <c r="AJ4">
        <f t="shared" ref="AJ4" si="9">STDEV(AE4:AE6)</f>
        <v>0.11269427669584661</v>
      </c>
      <c r="AK4">
        <f t="shared" ref="AK4" si="10">AJ4/(SQRT(3))</f>
        <v>6.5064070986477221E-2</v>
      </c>
      <c r="AL4">
        <f t="shared" ref="AL4" si="11">(AK4/AI4)*100</f>
        <v>1.0377044814430181</v>
      </c>
      <c r="AM4" t="s">
        <v>344</v>
      </c>
      <c r="AN4" t="s">
        <v>346</v>
      </c>
      <c r="AO4" t="s">
        <v>45</v>
      </c>
      <c r="AP4" t="s">
        <v>46</v>
      </c>
      <c r="AQ4" t="s">
        <v>347</v>
      </c>
      <c r="AR4">
        <v>1.7210000000000001</v>
      </c>
      <c r="AS4">
        <v>3.827</v>
      </c>
      <c r="AT4">
        <v>3078.2579999999998</v>
      </c>
      <c r="AU4">
        <v>0.71899999999999997</v>
      </c>
      <c r="AV4">
        <v>41.79</v>
      </c>
      <c r="AW4" t="s">
        <v>48</v>
      </c>
      <c r="AX4" t="s">
        <v>6</v>
      </c>
      <c r="AY4" t="s">
        <v>51</v>
      </c>
      <c r="AZ4">
        <f t="shared" ref="AZ4" si="12">AVERAGE(AV4:AV6)</f>
        <v>41.176666666666669</v>
      </c>
      <c r="BA4">
        <f t="shared" ref="BA4" si="13">STDEV(AV4:AV6)</f>
        <v>0.54930258813638821</v>
      </c>
      <c r="BB4">
        <f t="shared" ref="BB4" si="14">BA4/(SQRT(3))</f>
        <v>0.31713999712710189</v>
      </c>
      <c r="BC4">
        <f t="shared" ref="BC4" si="15">(BB4/AZ4)*100</f>
        <v>0.77019346829216029</v>
      </c>
      <c r="BE4">
        <f t="shared" ref="BE4" si="16">X4/12</f>
        <v>4.1047222222222217</v>
      </c>
      <c r="BF4">
        <f t="shared" ref="BF4" si="17">AI4/1</f>
        <v>6.27</v>
      </c>
      <c r="BG4">
        <f t="shared" ref="BG4" si="18">M4/14</f>
        <v>5.8809523809523812E-2</v>
      </c>
      <c r="BH4">
        <f t="shared" ref="BH4" si="19">AZ4/16</f>
        <v>2.5735416666666668</v>
      </c>
      <c r="BJ4">
        <f t="shared" ref="BJ4" si="20">((2*BH4)-BF4+(3*BG4))/BE4</f>
        <v>-0.23058517580409696</v>
      </c>
      <c r="BK4">
        <f t="shared" ref="BK4" si="21">1-(BJ4/4)+((3*BG4)/(4*BE4))</f>
        <v>1.068391757460919</v>
      </c>
      <c r="BL4">
        <f>BE4-(BF4/2)-(BG4/2)+1</f>
        <v>1.94031746031746</v>
      </c>
      <c r="BM4">
        <f t="shared" ref="BM4" si="22">BE4/BG4</f>
        <v>69.796896086369756</v>
      </c>
      <c r="BN4">
        <f t="shared" ref="BN4" si="23">BF4/BE4</f>
        <v>1.5275089666373418</v>
      </c>
      <c r="BO4">
        <f t="shared" ref="BO4" si="24">BH4/BE4</f>
        <v>0.62697096839683308</v>
      </c>
    </row>
    <row r="5" spans="1:67" x14ac:dyDescent="0.25">
      <c r="A5" t="s">
        <v>348</v>
      </c>
      <c r="B5" t="s">
        <v>45</v>
      </c>
      <c r="C5" t="s">
        <v>46</v>
      </c>
      <c r="D5" t="s">
        <v>345</v>
      </c>
      <c r="E5">
        <v>2.0510000000000002</v>
      </c>
      <c r="F5">
        <v>0.75</v>
      </c>
      <c r="G5">
        <v>37.752000000000002</v>
      </c>
      <c r="H5">
        <v>1.7000000000000001E-2</v>
      </c>
      <c r="I5">
        <v>0.81</v>
      </c>
      <c r="J5" t="s">
        <v>48</v>
      </c>
      <c r="K5" t="s">
        <v>3</v>
      </c>
      <c r="L5">
        <v>7.0000000000000001E-3</v>
      </c>
      <c r="Q5">
        <v>1.1930000000000001</v>
      </c>
      <c r="R5">
        <v>5617.9780000000001</v>
      </c>
      <c r="S5">
        <v>1.006</v>
      </c>
      <c r="T5">
        <v>49.05</v>
      </c>
      <c r="U5" t="s">
        <v>48</v>
      </c>
      <c r="V5" t="s">
        <v>4</v>
      </c>
      <c r="W5">
        <v>1</v>
      </c>
      <c r="AB5">
        <v>6.383</v>
      </c>
      <c r="AC5">
        <v>2256.348</v>
      </c>
      <c r="AD5">
        <v>0.127</v>
      </c>
      <c r="AE5">
        <v>6.21</v>
      </c>
      <c r="AF5" t="s">
        <v>48</v>
      </c>
      <c r="AG5" t="s">
        <v>5</v>
      </c>
      <c r="AH5">
        <v>0.40200000000000002</v>
      </c>
      <c r="AM5" t="s">
        <v>348</v>
      </c>
      <c r="AN5" t="s">
        <v>349</v>
      </c>
      <c r="AO5" t="s">
        <v>45</v>
      </c>
      <c r="AP5" t="s">
        <v>46</v>
      </c>
      <c r="AQ5" t="s">
        <v>347</v>
      </c>
      <c r="AR5">
        <v>1.5269999999999999</v>
      </c>
      <c r="AS5">
        <v>3.84</v>
      </c>
      <c r="AT5">
        <v>2719.6840000000002</v>
      </c>
      <c r="AU5">
        <v>0.626</v>
      </c>
      <c r="AV5">
        <v>41.01</v>
      </c>
      <c r="AW5" t="s">
        <v>48</v>
      </c>
      <c r="AX5" t="s">
        <v>6</v>
      </c>
      <c r="AY5" t="s">
        <v>51</v>
      </c>
    </row>
    <row r="6" spans="1:67" x14ac:dyDescent="0.25">
      <c r="A6" t="s">
        <v>350</v>
      </c>
      <c r="B6" t="s">
        <v>45</v>
      </c>
      <c r="C6" t="s">
        <v>46</v>
      </c>
      <c r="D6" t="s">
        <v>345</v>
      </c>
      <c r="E6">
        <v>2.2519999999999998</v>
      </c>
      <c r="F6">
        <v>0.753</v>
      </c>
      <c r="G6">
        <v>41.512999999999998</v>
      </c>
      <c r="H6">
        <v>1.7999999999999999E-2</v>
      </c>
      <c r="I6">
        <v>0.81</v>
      </c>
      <c r="J6" t="s">
        <v>48</v>
      </c>
      <c r="K6" t="s">
        <v>3</v>
      </c>
      <c r="L6">
        <v>7.0000000000000001E-3</v>
      </c>
      <c r="Q6">
        <v>1.19</v>
      </c>
      <c r="R6">
        <v>6141.1189999999997</v>
      </c>
      <c r="S6">
        <v>1.105</v>
      </c>
      <c r="T6">
        <v>49.07</v>
      </c>
      <c r="U6" t="s">
        <v>48</v>
      </c>
      <c r="V6" t="s">
        <v>4</v>
      </c>
      <c r="W6">
        <v>1</v>
      </c>
      <c r="AB6">
        <v>6.42</v>
      </c>
      <c r="AC6">
        <v>2488.2759999999998</v>
      </c>
      <c r="AD6">
        <v>0.14000000000000001</v>
      </c>
      <c r="AE6">
        <v>6.2</v>
      </c>
      <c r="AF6" t="s">
        <v>48</v>
      </c>
      <c r="AG6" t="s">
        <v>5</v>
      </c>
      <c r="AH6">
        <v>0.40500000000000003</v>
      </c>
      <c r="AM6" t="s">
        <v>350</v>
      </c>
      <c r="AN6" t="s">
        <v>351</v>
      </c>
      <c r="AO6" t="s">
        <v>45</v>
      </c>
      <c r="AP6" t="s">
        <v>46</v>
      </c>
      <c r="AQ6" t="s">
        <v>347</v>
      </c>
      <c r="AR6">
        <v>1.55</v>
      </c>
      <c r="AS6">
        <v>3.83</v>
      </c>
      <c r="AT6">
        <v>2739.846</v>
      </c>
      <c r="AU6">
        <v>0.63100000000000001</v>
      </c>
      <c r="AV6">
        <v>40.729999999999997</v>
      </c>
      <c r="AW6" t="s">
        <v>48</v>
      </c>
      <c r="AX6" t="s">
        <v>6</v>
      </c>
      <c r="AY6" t="s">
        <v>51</v>
      </c>
    </row>
    <row r="7" spans="1:67" x14ac:dyDescent="0.25">
      <c r="A7" t="s">
        <v>352</v>
      </c>
      <c r="B7" t="s">
        <v>45</v>
      </c>
      <c r="C7" t="s">
        <v>46</v>
      </c>
      <c r="D7" t="s">
        <v>353</v>
      </c>
      <c r="E7">
        <v>1.982</v>
      </c>
      <c r="F7">
        <v>0.75700000000000001</v>
      </c>
      <c r="G7">
        <v>63.94</v>
      </c>
      <c r="H7">
        <v>2.8000000000000001E-2</v>
      </c>
      <c r="I7">
        <v>1.42</v>
      </c>
      <c r="J7" t="s">
        <v>48</v>
      </c>
      <c r="K7" t="s">
        <v>3</v>
      </c>
      <c r="L7">
        <v>1.2E-2</v>
      </c>
      <c r="M7">
        <f t="shared" ref="M7" si="25">AVERAGE(I7:I9)</f>
        <v>1.3933333333333333</v>
      </c>
      <c r="N7">
        <f t="shared" ref="N7" si="26">STDEV(I7:I9)</f>
        <v>2.5166114784235753E-2</v>
      </c>
      <c r="O7">
        <f t="shared" ref="O7" si="27">N7/(SQRT(3))</f>
        <v>1.4529663145135534E-2</v>
      </c>
      <c r="P7">
        <f t="shared" ref="P7" si="28">(O7/M7)*100</f>
        <v>1.0427987903207321</v>
      </c>
      <c r="Q7">
        <v>1.22</v>
      </c>
      <c r="R7">
        <v>5221.183</v>
      </c>
      <c r="S7">
        <v>0.93100000000000005</v>
      </c>
      <c r="T7">
        <v>47</v>
      </c>
      <c r="U7" t="s">
        <v>48</v>
      </c>
      <c r="V7" t="s">
        <v>4</v>
      </c>
      <c r="W7">
        <v>1</v>
      </c>
      <c r="X7">
        <f t="shared" ref="X7" si="29">AVERAGE(T7:T9)</f>
        <v>46.69</v>
      </c>
      <c r="Y7">
        <f t="shared" ref="Y7" si="30">STDEV(T7:T9)</f>
        <v>0.37722672227719811</v>
      </c>
      <c r="Z7">
        <f t="shared" ref="Z7" si="31">Y7/(SQRT(3))</f>
        <v>0.21779194965226054</v>
      </c>
      <c r="AA7">
        <f t="shared" ref="AA7" si="32">(Z7/X7)*100</f>
        <v>0.46646380306759594</v>
      </c>
      <c r="AB7">
        <v>6.23</v>
      </c>
      <c r="AC7">
        <v>2150.1019999999999</v>
      </c>
      <c r="AD7">
        <v>0.122</v>
      </c>
      <c r="AE7">
        <v>6.14</v>
      </c>
      <c r="AF7" t="s">
        <v>48</v>
      </c>
      <c r="AG7" t="s">
        <v>5</v>
      </c>
      <c r="AH7">
        <v>0.41199999999999998</v>
      </c>
      <c r="AI7">
        <f t="shared" ref="AI7" si="33">AVERAGE(AE7:AE9)</f>
        <v>6.1433333333333335</v>
      </c>
      <c r="AJ7">
        <f t="shared" ref="AJ7" si="34">STDEV(AE7:AE9)</f>
        <v>8.5049005481154238E-2</v>
      </c>
      <c r="AK7">
        <f t="shared" ref="AK7" si="35">AJ7/(SQRT(3))</f>
        <v>4.9103066208854358E-2</v>
      </c>
      <c r="AL7">
        <f t="shared" ref="AL7" si="36">(AK7/AI7)*100</f>
        <v>0.79929028012242587</v>
      </c>
      <c r="AM7" t="s">
        <v>352</v>
      </c>
      <c r="AN7" t="s">
        <v>354</v>
      </c>
      <c r="AO7" t="s">
        <v>45</v>
      </c>
      <c r="AP7" t="s">
        <v>46</v>
      </c>
      <c r="AQ7" t="s">
        <v>355</v>
      </c>
      <c r="AR7">
        <v>2.1509999999999998</v>
      </c>
      <c r="AS7">
        <v>3.78</v>
      </c>
      <c r="AT7">
        <v>3941.7359999999999</v>
      </c>
      <c r="AU7">
        <v>0.96499999999999997</v>
      </c>
      <c r="AV7">
        <v>44.87</v>
      </c>
      <c r="AW7" t="s">
        <v>48</v>
      </c>
      <c r="AX7" t="s">
        <v>6</v>
      </c>
      <c r="AY7" t="s">
        <v>51</v>
      </c>
      <c r="AZ7">
        <f t="shared" ref="AZ7" si="37">AVERAGE(AV7:AV9)</f>
        <v>44.56666666666667</v>
      </c>
      <c r="BA7">
        <f t="shared" ref="BA7" si="38">STDEV(AV7:AV9)</f>
        <v>0.27319101986216832</v>
      </c>
      <c r="BB7">
        <f t="shared" ref="BB7" si="39">BA7/(SQRT(3))</f>
        <v>0.15772690885761129</v>
      </c>
      <c r="BC7">
        <f t="shared" ref="BC7" si="40">(BB7/AZ7)*100</f>
        <v>0.35391228614273285</v>
      </c>
      <c r="BE7">
        <f t="shared" ref="BE7" si="41">X7/12</f>
        <v>3.8908333333333331</v>
      </c>
      <c r="BF7">
        <f t="shared" ref="BF7" si="42">AI7/1</f>
        <v>6.1433333333333335</v>
      </c>
      <c r="BG7">
        <f t="shared" ref="BG7" si="43">M7/14</f>
        <v>9.9523809523809528E-2</v>
      </c>
      <c r="BH7">
        <f t="shared" ref="BH7" si="44">AZ7/16</f>
        <v>2.7854166666666669</v>
      </c>
      <c r="BJ7">
        <f t="shared" ref="BJ7" si="45">((2*BH7)-BF7+(3*BG7))/BE7</f>
        <v>-7.0403573723342355E-2</v>
      </c>
      <c r="BK7">
        <f t="shared" ref="BK7" si="46">1-(BJ7/4)+((3*BG7)/(4*BE7))</f>
        <v>1.0367851788391518</v>
      </c>
      <c r="BL7">
        <f>BE7-(BF7/2)-(BG7/2)+1</f>
        <v>1.7694047619047617</v>
      </c>
      <c r="BM7">
        <f t="shared" ref="BM7" si="47">BE7/BG7</f>
        <v>39.094497607655498</v>
      </c>
      <c r="BN7">
        <f t="shared" ref="BN7" si="48">BF7/BE7</f>
        <v>1.5789248233026345</v>
      </c>
      <c r="BO7">
        <f t="shared" ref="BO7" si="49">BH7/BE7</f>
        <v>0.71589205397301359</v>
      </c>
    </row>
    <row r="8" spans="1:67" x14ac:dyDescent="0.25">
      <c r="A8" t="s">
        <v>356</v>
      </c>
      <c r="B8" t="s">
        <v>45</v>
      </c>
      <c r="C8" t="s">
        <v>46</v>
      </c>
      <c r="D8" t="s">
        <v>353</v>
      </c>
      <c r="E8">
        <v>1.641</v>
      </c>
      <c r="F8">
        <v>0.76300000000000001</v>
      </c>
      <c r="G8">
        <v>50.890999999999998</v>
      </c>
      <c r="H8">
        <v>2.1999999999999999E-2</v>
      </c>
      <c r="I8">
        <v>1.37</v>
      </c>
      <c r="J8" t="s">
        <v>48</v>
      </c>
      <c r="K8" t="s">
        <v>3</v>
      </c>
      <c r="L8">
        <v>1.2E-2</v>
      </c>
      <c r="Q8">
        <v>1.23</v>
      </c>
      <c r="R8">
        <v>4339.8</v>
      </c>
      <c r="S8">
        <v>0.76800000000000002</v>
      </c>
      <c r="T8">
        <v>46.8</v>
      </c>
      <c r="U8" t="s">
        <v>48</v>
      </c>
      <c r="V8" t="s">
        <v>4</v>
      </c>
      <c r="W8">
        <v>1</v>
      </c>
      <c r="AB8">
        <v>6.2069999999999999</v>
      </c>
      <c r="AC8">
        <v>1782.2270000000001</v>
      </c>
      <c r="AD8">
        <v>0.10199999999999999</v>
      </c>
      <c r="AE8">
        <v>6.23</v>
      </c>
      <c r="AF8" t="s">
        <v>48</v>
      </c>
      <c r="AG8" t="s">
        <v>5</v>
      </c>
      <c r="AH8">
        <v>0.41099999999999998</v>
      </c>
      <c r="AM8" t="s">
        <v>356</v>
      </c>
      <c r="AN8" t="s">
        <v>357</v>
      </c>
      <c r="AO8" t="s">
        <v>45</v>
      </c>
      <c r="AP8" t="s">
        <v>46</v>
      </c>
      <c r="AQ8" t="s">
        <v>355</v>
      </c>
      <c r="AR8">
        <v>1.7549999999999999</v>
      </c>
      <c r="AS8">
        <v>3.8130000000000002</v>
      </c>
      <c r="AT8">
        <v>3275.16</v>
      </c>
      <c r="AU8">
        <v>0.77800000000000002</v>
      </c>
      <c r="AV8">
        <v>44.34</v>
      </c>
      <c r="AW8" t="s">
        <v>48</v>
      </c>
      <c r="AX8" t="s">
        <v>6</v>
      </c>
      <c r="AY8" t="s">
        <v>51</v>
      </c>
    </row>
    <row r="9" spans="1:67" x14ac:dyDescent="0.25">
      <c r="A9" t="s">
        <v>358</v>
      </c>
      <c r="B9" t="s">
        <v>45</v>
      </c>
      <c r="C9" t="s">
        <v>46</v>
      </c>
      <c r="D9" t="s">
        <v>353</v>
      </c>
      <c r="E9">
        <v>2.1560000000000001</v>
      </c>
      <c r="F9">
        <v>0.753</v>
      </c>
      <c r="G9">
        <v>67.917000000000002</v>
      </c>
      <c r="H9">
        <v>0.03</v>
      </c>
      <c r="I9">
        <v>1.39</v>
      </c>
      <c r="J9" t="s">
        <v>48</v>
      </c>
      <c r="K9" t="s">
        <v>3</v>
      </c>
      <c r="L9">
        <v>1.2E-2</v>
      </c>
      <c r="Q9">
        <v>1.2070000000000001</v>
      </c>
      <c r="R9">
        <v>5573.04</v>
      </c>
      <c r="S9">
        <v>0.997</v>
      </c>
      <c r="T9">
        <v>46.27</v>
      </c>
      <c r="U9" t="s">
        <v>48</v>
      </c>
      <c r="V9" t="s">
        <v>4</v>
      </c>
      <c r="W9">
        <v>1</v>
      </c>
      <c r="AB9">
        <v>6.43</v>
      </c>
      <c r="AC9">
        <v>2321.7530000000002</v>
      </c>
      <c r="AD9">
        <v>0.13100000000000001</v>
      </c>
      <c r="AE9">
        <v>6.06</v>
      </c>
      <c r="AF9" t="s">
        <v>48</v>
      </c>
      <c r="AG9" t="s">
        <v>5</v>
      </c>
      <c r="AH9">
        <v>0.41699999999999998</v>
      </c>
      <c r="AM9" t="s">
        <v>358</v>
      </c>
      <c r="AN9" t="s">
        <v>359</v>
      </c>
      <c r="AO9" t="s">
        <v>45</v>
      </c>
      <c r="AP9" t="s">
        <v>46</v>
      </c>
      <c r="AQ9" t="s">
        <v>355</v>
      </c>
      <c r="AR9">
        <v>1.6879999999999999</v>
      </c>
      <c r="AS9">
        <v>3.82</v>
      </c>
      <c r="AT9">
        <v>3174.5940000000001</v>
      </c>
      <c r="AU9">
        <v>0.751</v>
      </c>
      <c r="AV9">
        <v>44.49</v>
      </c>
      <c r="AW9" t="s">
        <v>48</v>
      </c>
      <c r="AX9" t="s">
        <v>6</v>
      </c>
      <c r="AY9" t="s">
        <v>51</v>
      </c>
    </row>
    <row r="10" spans="1:67" x14ac:dyDescent="0.25">
      <c r="A10" t="s">
        <v>360</v>
      </c>
      <c r="B10" t="s">
        <v>45</v>
      </c>
      <c r="C10" t="s">
        <v>46</v>
      </c>
      <c r="D10" t="s">
        <v>361</v>
      </c>
      <c r="E10">
        <v>1.7829999999999999</v>
      </c>
      <c r="F10">
        <v>0.753</v>
      </c>
      <c r="G10">
        <v>58.649000000000001</v>
      </c>
      <c r="H10">
        <v>2.5999999999999999E-2</v>
      </c>
      <c r="I10">
        <v>1.45</v>
      </c>
      <c r="J10" t="s">
        <v>48</v>
      </c>
      <c r="K10" t="s">
        <v>3</v>
      </c>
      <c r="L10">
        <v>1.0999999999999999E-2</v>
      </c>
      <c r="M10">
        <f t="shared" ref="M10" si="50">AVERAGE(I10:I12)</f>
        <v>1.4233333333333331</v>
      </c>
      <c r="N10">
        <f t="shared" ref="N10" si="51">STDEV(I10:I12)</f>
        <v>3.7859388972001862E-2</v>
      </c>
      <c r="O10">
        <f t="shared" ref="O10" si="52">N10/(SQRT(3))</f>
        <v>2.1858128414340025E-2</v>
      </c>
      <c r="P10">
        <f t="shared" ref="P10" si="53">(O10/M10)*100</f>
        <v>1.5356998885953181</v>
      </c>
      <c r="Q10">
        <v>1.21</v>
      </c>
      <c r="R10">
        <v>5115.8760000000002</v>
      </c>
      <c r="S10">
        <v>0.91200000000000003</v>
      </c>
      <c r="T10">
        <v>51.14</v>
      </c>
      <c r="U10" t="s">
        <v>48</v>
      </c>
      <c r="V10" t="s">
        <v>4</v>
      </c>
      <c r="W10">
        <v>1</v>
      </c>
      <c r="X10">
        <f t="shared" ref="X10" si="54">AVERAGE(T10:T12)</f>
        <v>50.656666666666666</v>
      </c>
      <c r="Y10">
        <f t="shared" ref="Y10" si="55">STDEV(T10:T12)</f>
        <v>1.1536174987114798</v>
      </c>
      <c r="Z10">
        <f t="shared" ref="Z10" si="56">Y10/(SQRT(3))</f>
        <v>0.66604137342293568</v>
      </c>
      <c r="AA10">
        <f t="shared" ref="AA10" si="57">(Z10/X10)*100</f>
        <v>1.314814845212086</v>
      </c>
      <c r="AB10">
        <v>6.1630000000000003</v>
      </c>
      <c r="AC10">
        <v>1695.4269999999999</v>
      </c>
      <c r="AD10">
        <v>9.8000000000000004E-2</v>
      </c>
      <c r="AE10">
        <v>5.48</v>
      </c>
      <c r="AF10" t="s">
        <v>48</v>
      </c>
      <c r="AG10" t="s">
        <v>5</v>
      </c>
      <c r="AH10">
        <v>0.33100000000000002</v>
      </c>
      <c r="AI10">
        <f t="shared" ref="AI10" si="58">AVERAGE(AE10:AE12)</f>
        <v>5.3533333333333344</v>
      </c>
      <c r="AJ10">
        <f t="shared" ref="AJ10" si="59">STDEV(AE10:AE12)</f>
        <v>0.15534906930308096</v>
      </c>
      <c r="AK10">
        <f t="shared" ref="AK10" si="60">AJ10/(SQRT(3))</f>
        <v>8.969082698049162E-2</v>
      </c>
      <c r="AL10">
        <f t="shared" ref="AL10" si="61">(AK10/AI10)*100</f>
        <v>1.6754201802084361</v>
      </c>
      <c r="AM10" t="s">
        <v>360</v>
      </c>
      <c r="AN10" t="s">
        <v>362</v>
      </c>
      <c r="AO10" t="s">
        <v>45</v>
      </c>
      <c r="AP10" t="s">
        <v>46</v>
      </c>
      <c r="AQ10" t="s">
        <v>363</v>
      </c>
      <c r="AR10">
        <v>1.8979999999999999</v>
      </c>
      <c r="AS10">
        <v>3.823</v>
      </c>
      <c r="AT10">
        <v>3158.1849999999999</v>
      </c>
      <c r="AU10">
        <v>0.747</v>
      </c>
      <c r="AV10">
        <v>39.340000000000003</v>
      </c>
      <c r="AW10" t="s">
        <v>48</v>
      </c>
      <c r="AX10" t="s">
        <v>6</v>
      </c>
      <c r="AY10" t="s">
        <v>51</v>
      </c>
      <c r="AZ10">
        <f t="shared" ref="AZ10" si="62">AVERAGE(AV10:AV12)</f>
        <v>38.733333333333334</v>
      </c>
      <c r="BA10">
        <f t="shared" ref="BA10" si="63">STDEV(AV10:AV12)</f>
        <v>0.57352709904008381</v>
      </c>
      <c r="BB10">
        <f t="shared" ref="BB10" si="64">BA10/(SQRT(3))</f>
        <v>0.33112602501833754</v>
      </c>
      <c r="BC10">
        <f t="shared" ref="BC10" si="65">(BB10/AZ10)*100</f>
        <v>0.85488646734510554</v>
      </c>
      <c r="BE10">
        <f t="shared" ref="BE10" si="66">X10/12</f>
        <v>4.2213888888888889</v>
      </c>
      <c r="BF10">
        <f t="shared" ref="BF10" si="67">AI10/1</f>
        <v>5.3533333333333344</v>
      </c>
      <c r="BG10">
        <f t="shared" ref="BG10" si="68">M10/14</f>
        <v>0.10166666666666666</v>
      </c>
      <c r="BH10">
        <f t="shared" ref="BH10" si="69">AZ10/16</f>
        <v>2.4208333333333334</v>
      </c>
      <c r="BJ10">
        <f t="shared" ref="BJ10" si="70">((2*BH10)-BF10+(3*BG10))/BE10</f>
        <v>-4.8957030992959373E-2</v>
      </c>
      <c r="BK10">
        <f t="shared" ref="BK10" si="71">1-(BJ10/4)+((3*BG10)/(4*BE10))</f>
        <v>1.0303020332960453</v>
      </c>
      <c r="BL10">
        <f t="shared" ref="BL10" si="72">BE10-(BF10/2)-(BG10/2)+1</f>
        <v>2.4938888888888884</v>
      </c>
      <c r="BM10">
        <f t="shared" ref="BM10" si="73">BE10/BG10</f>
        <v>41.521857923497272</v>
      </c>
      <c r="BN10">
        <f t="shared" ref="BN10" si="74">BF10/BE10</f>
        <v>1.2681450286240707</v>
      </c>
      <c r="BO10">
        <f t="shared" ref="BO10" si="75">BH10/BE10</f>
        <v>0.57346844771994476</v>
      </c>
    </row>
    <row r="11" spans="1:67" x14ac:dyDescent="0.25">
      <c r="A11" t="s">
        <v>364</v>
      </c>
      <c r="B11" t="s">
        <v>45</v>
      </c>
      <c r="C11" t="s">
        <v>46</v>
      </c>
      <c r="D11" t="s">
        <v>361</v>
      </c>
      <c r="E11">
        <v>1.6930000000000001</v>
      </c>
      <c r="F11">
        <v>0.75</v>
      </c>
      <c r="G11">
        <v>53.000999999999998</v>
      </c>
      <c r="H11">
        <v>2.3E-2</v>
      </c>
      <c r="I11">
        <v>1.38</v>
      </c>
      <c r="J11" t="s">
        <v>48</v>
      </c>
      <c r="K11" t="s">
        <v>3</v>
      </c>
      <c r="L11">
        <v>1.0999999999999999E-2</v>
      </c>
      <c r="Q11">
        <v>1.2130000000000001</v>
      </c>
      <c r="R11">
        <v>4704.558</v>
      </c>
      <c r="S11">
        <v>0.83499999999999996</v>
      </c>
      <c r="T11">
        <v>49.34</v>
      </c>
      <c r="U11" t="s">
        <v>48</v>
      </c>
      <c r="V11" t="s">
        <v>4</v>
      </c>
      <c r="W11">
        <v>1</v>
      </c>
      <c r="AB11">
        <v>6.1</v>
      </c>
      <c r="AC11">
        <v>1508.7349999999999</v>
      </c>
      <c r="AD11">
        <v>8.7999999999999995E-2</v>
      </c>
      <c r="AE11">
        <v>5.18</v>
      </c>
      <c r="AF11" t="s">
        <v>48</v>
      </c>
      <c r="AG11" t="s">
        <v>5</v>
      </c>
      <c r="AH11">
        <v>0.32100000000000001</v>
      </c>
      <c r="AM11" t="s">
        <v>364</v>
      </c>
      <c r="AN11" t="s">
        <v>365</v>
      </c>
      <c r="AO11" t="s">
        <v>45</v>
      </c>
      <c r="AP11" t="s">
        <v>46</v>
      </c>
      <c r="AQ11" t="s">
        <v>363</v>
      </c>
      <c r="AR11">
        <v>1.95</v>
      </c>
      <c r="AS11">
        <v>3.8170000000000002</v>
      </c>
      <c r="AT11">
        <v>3151.4940000000001</v>
      </c>
      <c r="AU11">
        <v>0.745</v>
      </c>
      <c r="AV11">
        <v>38.200000000000003</v>
      </c>
      <c r="AW11" t="s">
        <v>48</v>
      </c>
      <c r="AX11" t="s">
        <v>6</v>
      </c>
      <c r="AY11" t="s">
        <v>51</v>
      </c>
    </row>
    <row r="12" spans="1:67" x14ac:dyDescent="0.25">
      <c r="A12" t="s">
        <v>366</v>
      </c>
      <c r="B12" t="s">
        <v>45</v>
      </c>
      <c r="C12" t="s">
        <v>46</v>
      </c>
      <c r="D12" t="s">
        <v>361</v>
      </c>
      <c r="E12">
        <v>1.64</v>
      </c>
      <c r="F12">
        <v>0.753</v>
      </c>
      <c r="G12">
        <v>53.735999999999997</v>
      </c>
      <c r="H12">
        <v>2.4E-2</v>
      </c>
      <c r="I12">
        <v>1.44</v>
      </c>
      <c r="J12" t="s">
        <v>48</v>
      </c>
      <c r="K12" t="s">
        <v>3</v>
      </c>
      <c r="L12">
        <v>1.0999999999999999E-2</v>
      </c>
      <c r="Q12">
        <v>1.2170000000000001</v>
      </c>
      <c r="R12">
        <v>4753.415</v>
      </c>
      <c r="S12">
        <v>0.84399999999999997</v>
      </c>
      <c r="T12">
        <v>51.49</v>
      </c>
      <c r="U12" t="s">
        <v>48</v>
      </c>
      <c r="V12" t="s">
        <v>4</v>
      </c>
      <c r="W12">
        <v>1</v>
      </c>
      <c r="AB12">
        <v>6.1</v>
      </c>
      <c r="AC12">
        <v>1524.203</v>
      </c>
      <c r="AD12">
        <v>8.8999999999999996E-2</v>
      </c>
      <c r="AE12">
        <v>5.4</v>
      </c>
      <c r="AF12" t="s">
        <v>48</v>
      </c>
      <c r="AG12" t="s">
        <v>5</v>
      </c>
      <c r="AH12">
        <v>0.32100000000000001</v>
      </c>
      <c r="AM12" t="s">
        <v>366</v>
      </c>
      <c r="AN12" t="s">
        <v>367</v>
      </c>
      <c r="AO12" t="s">
        <v>45</v>
      </c>
      <c r="AP12" t="s">
        <v>46</v>
      </c>
      <c r="AQ12" t="s">
        <v>363</v>
      </c>
      <c r="AR12">
        <v>1.69</v>
      </c>
      <c r="AS12">
        <v>3.8370000000000002</v>
      </c>
      <c r="AT12">
        <v>2804.2179999999998</v>
      </c>
      <c r="AU12">
        <v>0.65300000000000002</v>
      </c>
      <c r="AV12">
        <v>38.659999999999997</v>
      </c>
      <c r="AW12" t="s">
        <v>48</v>
      </c>
      <c r="AX12" t="s">
        <v>6</v>
      </c>
      <c r="AY12" t="s">
        <v>51</v>
      </c>
    </row>
    <row r="13" spans="1:67" x14ac:dyDescent="0.25">
      <c r="A13" t="s">
        <v>368</v>
      </c>
      <c r="B13" t="s">
        <v>45</v>
      </c>
      <c r="C13" t="s">
        <v>46</v>
      </c>
      <c r="D13" t="s">
        <v>369</v>
      </c>
      <c r="E13">
        <v>1.9630000000000001</v>
      </c>
      <c r="F13">
        <v>0.753</v>
      </c>
      <c r="G13">
        <v>59.648000000000003</v>
      </c>
      <c r="H13">
        <v>2.5999999999999999E-2</v>
      </c>
      <c r="I13">
        <v>1.34</v>
      </c>
      <c r="J13" t="s">
        <v>48</v>
      </c>
      <c r="K13" t="s">
        <v>3</v>
      </c>
      <c r="L13">
        <v>1.0999999999999999E-2</v>
      </c>
      <c r="M13">
        <f t="shared" ref="M13" si="76">AVERAGE(I13:I15)</f>
        <v>1.3366666666666667</v>
      </c>
      <c r="N13">
        <f t="shared" ref="N13" si="77">STDEV(I13:I15)</f>
        <v>5.7735026918962632E-3</v>
      </c>
      <c r="O13">
        <f t="shared" ref="O13" si="78">N13/(SQRT(3))</f>
        <v>3.3333333333333366E-3</v>
      </c>
      <c r="P13">
        <f t="shared" ref="P13" si="79">(O13/M13)*100</f>
        <v>0.24937655860349153</v>
      </c>
      <c r="Q13">
        <v>1.2</v>
      </c>
      <c r="R13">
        <v>5579.2619999999997</v>
      </c>
      <c r="S13">
        <v>0.999</v>
      </c>
      <c r="T13">
        <v>50.87</v>
      </c>
      <c r="U13" t="s">
        <v>48</v>
      </c>
      <c r="V13" t="s">
        <v>4</v>
      </c>
      <c r="W13">
        <v>1</v>
      </c>
      <c r="X13">
        <f t="shared" ref="X13" si="80">AVERAGE(T13:T15)</f>
        <v>50.833333333333336</v>
      </c>
      <c r="Y13">
        <f t="shared" ref="Y13" si="81">STDEV(T13:T15)</f>
        <v>0.10969655114602866</v>
      </c>
      <c r="Z13">
        <f t="shared" ref="Z13" si="82">Y13/(SQRT(3))</f>
        <v>6.33333333333332E-2</v>
      </c>
      <c r="AA13">
        <f t="shared" ref="AA13" si="83">(Z13/X13)*100</f>
        <v>0.12459016393442596</v>
      </c>
      <c r="AB13">
        <v>6.1429999999999998</v>
      </c>
      <c r="AC13">
        <v>1952.6010000000001</v>
      </c>
      <c r="AD13">
        <v>0.111</v>
      </c>
      <c r="AE13">
        <v>5.67</v>
      </c>
      <c r="AF13" t="s">
        <v>48</v>
      </c>
      <c r="AG13" t="s">
        <v>5</v>
      </c>
      <c r="AH13">
        <v>0.35</v>
      </c>
      <c r="AI13">
        <f t="shared" ref="AI13" si="84">AVERAGE(AE13:AE15)</f>
        <v>5.64</v>
      </c>
      <c r="AJ13">
        <f t="shared" ref="AJ13" si="85">STDEV(AE13:AE15)</f>
        <v>2.6457513110645845E-2</v>
      </c>
      <c r="AK13">
        <f t="shared" ref="AK13" si="86">AJ13/(SQRT(3))</f>
        <v>1.5275252316519432E-2</v>
      </c>
      <c r="AL13">
        <f t="shared" ref="AL13" si="87">(AK13/AI13)*100</f>
        <v>0.27083780703048638</v>
      </c>
      <c r="AM13" t="s">
        <v>368</v>
      </c>
      <c r="AN13" t="s">
        <v>370</v>
      </c>
      <c r="AO13" t="s">
        <v>45</v>
      </c>
      <c r="AP13" t="s">
        <v>46</v>
      </c>
      <c r="AQ13" t="s">
        <v>371</v>
      </c>
      <c r="AR13">
        <v>2.1659999999999999</v>
      </c>
      <c r="AS13">
        <v>3.8</v>
      </c>
      <c r="AT13">
        <v>3615.8679999999999</v>
      </c>
      <c r="AU13">
        <v>0.872</v>
      </c>
      <c r="AV13">
        <v>40.26</v>
      </c>
      <c r="AW13" t="s">
        <v>48</v>
      </c>
      <c r="AX13" t="s">
        <v>6</v>
      </c>
      <c r="AY13" t="s">
        <v>51</v>
      </c>
      <c r="AZ13">
        <f t="shared" ref="AZ13" si="88">AVERAGE(AV13:AV15)</f>
        <v>40.016666666666666</v>
      </c>
      <c r="BA13">
        <f t="shared" ref="BA13" si="89">STDEV(AV13:AV15)</f>
        <v>0.8031396723692189</v>
      </c>
      <c r="BB13">
        <f t="shared" ref="BB13" si="90">BA13/(SQRT(3))</f>
        <v>0.46369290603923641</v>
      </c>
      <c r="BC13">
        <f t="shared" ref="BC13" si="91">(BB13/AZ13)*100</f>
        <v>1.1587494528260802</v>
      </c>
      <c r="BE13">
        <f t="shared" ref="BE13" si="92">X13/12</f>
        <v>4.2361111111111116</v>
      </c>
      <c r="BF13">
        <f t="shared" ref="BF13" si="93">AI13/1</f>
        <v>5.64</v>
      </c>
      <c r="BG13">
        <f t="shared" ref="BG13" si="94">M13/14</f>
        <v>9.5476190476190478E-2</v>
      </c>
      <c r="BH13">
        <f t="shared" ref="BH13" si="95">AZ13/16</f>
        <v>2.5010416666666666</v>
      </c>
      <c r="BJ13">
        <f t="shared" ref="BJ13" si="96">((2*BH13)-BF13+(3*BG13))/BE13</f>
        <v>-8.2974238875878167E-2</v>
      </c>
      <c r="BK13">
        <f t="shared" ref="BK13" si="97">1-(BJ13/4)+((3*BG13)/(4*BE13))</f>
        <v>1.0376475409836066</v>
      </c>
      <c r="BL13">
        <f t="shared" ref="BL13" si="98">BE13-(BF13/2)-(BG13/2)+1</f>
        <v>2.3683730158730167</v>
      </c>
      <c r="BM13">
        <f t="shared" ref="BM13" si="99">BE13/BG13</f>
        <v>44.368246051537824</v>
      </c>
      <c r="BN13">
        <f t="shared" ref="BN13" si="100">BF13/BE13</f>
        <v>1.3314098360655735</v>
      </c>
      <c r="BO13">
        <f t="shared" ref="BO13" si="101">BH13/BE13</f>
        <v>0.59040983606557373</v>
      </c>
    </row>
    <row r="14" spans="1:67" x14ac:dyDescent="0.25">
      <c r="A14" t="s">
        <v>372</v>
      </c>
      <c r="B14" t="s">
        <v>45</v>
      </c>
      <c r="C14" t="s">
        <v>46</v>
      </c>
      <c r="D14" t="s">
        <v>369</v>
      </c>
      <c r="E14">
        <v>2.214</v>
      </c>
      <c r="F14">
        <v>0.753</v>
      </c>
      <c r="G14">
        <v>67.2</v>
      </c>
      <c r="H14">
        <v>0.03</v>
      </c>
      <c r="I14">
        <v>1.34</v>
      </c>
      <c r="J14" t="s">
        <v>48</v>
      </c>
      <c r="K14" t="s">
        <v>3</v>
      </c>
      <c r="L14">
        <v>1.0999999999999999E-2</v>
      </c>
      <c r="Q14">
        <v>1.1930000000000001</v>
      </c>
      <c r="R14">
        <v>6258.41</v>
      </c>
      <c r="S14">
        <v>1.127</v>
      </c>
      <c r="T14">
        <v>50.92</v>
      </c>
      <c r="U14" t="s">
        <v>48</v>
      </c>
      <c r="V14" t="s">
        <v>4</v>
      </c>
      <c r="W14">
        <v>1</v>
      </c>
      <c r="AB14">
        <v>6.2130000000000001</v>
      </c>
      <c r="AC14">
        <v>2202.9459999999999</v>
      </c>
      <c r="AD14">
        <v>0.124</v>
      </c>
      <c r="AE14">
        <v>5.62</v>
      </c>
      <c r="AF14" t="s">
        <v>48</v>
      </c>
      <c r="AG14" t="s">
        <v>5</v>
      </c>
      <c r="AH14">
        <v>0.35199999999999998</v>
      </c>
      <c r="AM14" t="s">
        <v>372</v>
      </c>
      <c r="AN14" t="s">
        <v>373</v>
      </c>
      <c r="AO14" t="s">
        <v>45</v>
      </c>
      <c r="AP14" t="s">
        <v>46</v>
      </c>
      <c r="AQ14" t="s">
        <v>371</v>
      </c>
      <c r="AR14">
        <v>1.776</v>
      </c>
      <c r="AS14">
        <v>3.8330000000000002</v>
      </c>
      <c r="AT14">
        <v>2962.489</v>
      </c>
      <c r="AU14">
        <v>0.69499999999999995</v>
      </c>
      <c r="AV14">
        <v>39.119999999999997</v>
      </c>
      <c r="AW14" t="s">
        <v>48</v>
      </c>
      <c r="AX14" t="s">
        <v>6</v>
      </c>
      <c r="AY14" t="s">
        <v>51</v>
      </c>
    </row>
    <row r="15" spans="1:67" x14ac:dyDescent="0.25">
      <c r="A15" t="s">
        <v>374</v>
      </c>
      <c r="B15" t="s">
        <v>45</v>
      </c>
      <c r="C15" t="s">
        <v>46</v>
      </c>
      <c r="D15" t="s">
        <v>369</v>
      </c>
      <c r="E15">
        <v>1.7669999999999999</v>
      </c>
      <c r="F15">
        <v>0.753</v>
      </c>
      <c r="G15">
        <v>53.573999999999998</v>
      </c>
      <c r="H15">
        <v>2.4E-2</v>
      </c>
      <c r="I15">
        <v>1.33</v>
      </c>
      <c r="J15" t="s">
        <v>48</v>
      </c>
      <c r="K15" t="s">
        <v>3</v>
      </c>
      <c r="L15">
        <v>1.0999999999999999E-2</v>
      </c>
      <c r="Q15">
        <v>1.2070000000000001</v>
      </c>
      <c r="R15">
        <v>5031.6260000000002</v>
      </c>
      <c r="S15">
        <v>0.89600000000000002</v>
      </c>
      <c r="T15">
        <v>50.71</v>
      </c>
      <c r="U15" t="s">
        <v>48</v>
      </c>
      <c r="V15" t="s">
        <v>4</v>
      </c>
      <c r="W15">
        <v>1</v>
      </c>
      <c r="AB15">
        <v>6.133</v>
      </c>
      <c r="AC15">
        <v>1731.587</v>
      </c>
      <c r="AD15">
        <v>0.1</v>
      </c>
      <c r="AE15">
        <v>5.63</v>
      </c>
      <c r="AF15" t="s">
        <v>48</v>
      </c>
      <c r="AG15" t="s">
        <v>5</v>
      </c>
      <c r="AH15">
        <v>0.34399999999999997</v>
      </c>
      <c r="AM15" t="s">
        <v>374</v>
      </c>
      <c r="AN15" t="s">
        <v>375</v>
      </c>
      <c r="AO15" t="s">
        <v>45</v>
      </c>
      <c r="AP15" t="s">
        <v>46</v>
      </c>
      <c r="AQ15" t="s">
        <v>371</v>
      </c>
      <c r="AR15">
        <v>2.5339999999999998</v>
      </c>
      <c r="AS15">
        <v>3.77</v>
      </c>
      <c r="AT15">
        <v>4164.5240000000003</v>
      </c>
      <c r="AU15">
        <v>1.0309999999999999</v>
      </c>
      <c r="AV15">
        <v>40.67</v>
      </c>
      <c r="AW15" t="s">
        <v>48</v>
      </c>
      <c r="AX15" t="s">
        <v>6</v>
      </c>
      <c r="AY15" t="s">
        <v>51</v>
      </c>
    </row>
    <row r="16" spans="1:67" x14ac:dyDescent="0.25">
      <c r="A16" t="s">
        <v>376</v>
      </c>
      <c r="B16" t="s">
        <v>45</v>
      </c>
      <c r="C16" t="s">
        <v>46</v>
      </c>
      <c r="D16" t="s">
        <v>377</v>
      </c>
      <c r="E16">
        <v>1.605</v>
      </c>
      <c r="F16">
        <v>0.75</v>
      </c>
      <c r="G16">
        <v>44.241999999999997</v>
      </c>
      <c r="H16">
        <v>1.9E-2</v>
      </c>
      <c r="I16">
        <v>1.21</v>
      </c>
      <c r="J16" t="s">
        <v>48</v>
      </c>
      <c r="K16" t="s">
        <v>3</v>
      </c>
      <c r="L16">
        <v>0.01</v>
      </c>
      <c r="M16">
        <f t="shared" ref="M16" si="102">AVERAGE(I16:I18)</f>
        <v>1.22</v>
      </c>
      <c r="N16">
        <f t="shared" ref="N16" si="103">STDEV(I16:I18)</f>
        <v>1.0000000000000009E-2</v>
      </c>
      <c r="O16">
        <f t="shared" ref="O16" si="104">N16/(SQRT(3))</f>
        <v>5.7735026918962632E-3</v>
      </c>
      <c r="P16">
        <f t="shared" ref="P16" si="105">(O16/M16)*100</f>
        <v>0.47323792556526745</v>
      </c>
      <c r="Q16">
        <v>1.21</v>
      </c>
      <c r="R16">
        <v>4602.8649999999998</v>
      </c>
      <c r="S16">
        <v>0.81699999999999995</v>
      </c>
      <c r="T16">
        <v>50.87</v>
      </c>
      <c r="U16" t="s">
        <v>48</v>
      </c>
      <c r="V16" t="s">
        <v>4</v>
      </c>
      <c r="W16">
        <v>1</v>
      </c>
      <c r="X16">
        <f t="shared" ref="X16" si="106">AVERAGE(T16:T18)</f>
        <v>51.153333333333329</v>
      </c>
      <c r="Y16">
        <f t="shared" ref="Y16" si="107">STDEV(T16:T18)</f>
        <v>0.34674678561355693</v>
      </c>
      <c r="Z16">
        <f t="shared" ref="Z16" si="108">Y16/(SQRT(3))</f>
        <v>0.20019435001462457</v>
      </c>
      <c r="AA16">
        <f t="shared" ref="AA16" si="109">(Z16/X16)*100</f>
        <v>0.39136129938998682</v>
      </c>
      <c r="AB16">
        <v>6.15</v>
      </c>
      <c r="AC16">
        <v>1462.1369999999999</v>
      </c>
      <c r="AD16">
        <v>8.5000000000000006E-2</v>
      </c>
      <c r="AE16">
        <v>5.31</v>
      </c>
      <c r="AF16" t="s">
        <v>48</v>
      </c>
      <c r="AG16" t="s">
        <v>5</v>
      </c>
      <c r="AH16">
        <v>0.318</v>
      </c>
      <c r="AI16">
        <f t="shared" ref="AI16" si="110">AVERAGE(AE16:AE18)</f>
        <v>5.4366666666666665</v>
      </c>
      <c r="AJ16">
        <f t="shared" ref="AJ16" si="111">STDEV(AE16:AE18)</f>
        <v>0.14189197769195183</v>
      </c>
      <c r="AK16">
        <f t="shared" ref="AK16" si="112">AJ16/(SQRT(3))</f>
        <v>8.1921371516296762E-2</v>
      </c>
      <c r="AL16">
        <f t="shared" ref="AL16" si="113">(AK16/AI16)*100</f>
        <v>1.506830867865667</v>
      </c>
      <c r="AM16" t="s">
        <v>376</v>
      </c>
      <c r="AN16" t="s">
        <v>378</v>
      </c>
      <c r="AO16" t="s">
        <v>45</v>
      </c>
      <c r="AP16" t="s">
        <v>46</v>
      </c>
      <c r="AQ16" t="s">
        <v>377</v>
      </c>
      <c r="AR16">
        <v>2.0139999999999998</v>
      </c>
      <c r="AS16">
        <v>3.8069999999999999</v>
      </c>
      <c r="AT16">
        <v>3358.4749999999999</v>
      </c>
      <c r="AU16">
        <v>0.80100000000000005</v>
      </c>
      <c r="AV16">
        <v>39.76</v>
      </c>
      <c r="AW16" t="s">
        <v>48</v>
      </c>
      <c r="AX16" t="s">
        <v>6</v>
      </c>
      <c r="AY16" t="s">
        <v>51</v>
      </c>
      <c r="AZ16">
        <f>AVERAGE(AV16:AV18)</f>
        <v>40.25</v>
      </c>
      <c r="BA16">
        <f>STDEV(AV16:AV18)</f>
        <v>0.42579337712087711</v>
      </c>
      <c r="BB16">
        <f>BA16/(SQRT(3))</f>
        <v>0.24583192089989825</v>
      </c>
      <c r="BC16">
        <f>(BB16/AZ16)*100</f>
        <v>0.61076253639726275</v>
      </c>
      <c r="BE16">
        <f t="shared" ref="BE16" si="114">X16/12</f>
        <v>4.2627777777777771</v>
      </c>
      <c r="BF16">
        <f t="shared" ref="BF16" si="115">AI16/1</f>
        <v>5.4366666666666665</v>
      </c>
      <c r="BG16">
        <f t="shared" ref="BG16" si="116">M16/14</f>
        <v>8.7142857142857147E-2</v>
      </c>
      <c r="BH16">
        <f t="shared" ref="BH16" si="117">AZ16/16</f>
        <v>2.515625</v>
      </c>
      <c r="BJ16">
        <f t="shared" ref="BJ16" si="118">((2*BH16)-BF16+(3*BG16))/BE16</f>
        <v>-3.3777997058330664E-2</v>
      </c>
      <c r="BK16">
        <f t="shared" ref="BK16" si="119">1-(BJ16/4)+((3*BG16)/(4*BE16))</f>
        <v>1.0237765541509187</v>
      </c>
      <c r="BL16">
        <f t="shared" ref="BL16" si="120">BE16-(BF16/2)-(BG16/2)+1</f>
        <v>2.5008730158730152</v>
      </c>
      <c r="BM16">
        <f t="shared" ref="BM16" si="121">BE16/BG16</f>
        <v>48.917122040072847</v>
      </c>
      <c r="BN16">
        <f t="shared" ref="BN16" si="122">BF16/BE16</f>
        <v>1.2753812068291412</v>
      </c>
      <c r="BO16">
        <f t="shared" ref="BO16" si="123">BH16/BE16</f>
        <v>0.59013749511273306</v>
      </c>
    </row>
    <row r="17" spans="1:67" x14ac:dyDescent="0.25">
      <c r="A17" t="s">
        <v>379</v>
      </c>
      <c r="B17" t="s">
        <v>45</v>
      </c>
      <c r="C17" t="s">
        <v>46</v>
      </c>
      <c r="D17" t="s">
        <v>377</v>
      </c>
      <c r="E17">
        <v>2.1829999999999998</v>
      </c>
      <c r="F17">
        <v>0.75700000000000001</v>
      </c>
      <c r="G17">
        <v>60.279000000000003</v>
      </c>
      <c r="H17">
        <v>2.7E-2</v>
      </c>
      <c r="I17">
        <v>1.22</v>
      </c>
      <c r="J17" t="s">
        <v>48</v>
      </c>
      <c r="K17" t="s">
        <v>3</v>
      </c>
      <c r="L17">
        <v>0.01</v>
      </c>
      <c r="Q17">
        <v>1.21</v>
      </c>
      <c r="R17">
        <v>6247.0209999999997</v>
      </c>
      <c r="S17">
        <v>1.125</v>
      </c>
      <c r="T17">
        <v>51.54</v>
      </c>
      <c r="U17" t="s">
        <v>48</v>
      </c>
      <c r="V17" t="s">
        <v>4</v>
      </c>
      <c r="W17">
        <v>1</v>
      </c>
      <c r="AB17">
        <v>6.3</v>
      </c>
      <c r="AC17">
        <v>2081.9140000000002</v>
      </c>
      <c r="AD17">
        <v>0.11799999999999999</v>
      </c>
      <c r="AE17">
        <v>5.41</v>
      </c>
      <c r="AF17" t="s">
        <v>48</v>
      </c>
      <c r="AG17" t="s">
        <v>5</v>
      </c>
      <c r="AH17">
        <v>0.33300000000000002</v>
      </c>
      <c r="AM17" t="s">
        <v>379</v>
      </c>
      <c r="AN17" t="s">
        <v>380</v>
      </c>
      <c r="AO17" t="s">
        <v>45</v>
      </c>
      <c r="AP17" t="s">
        <v>46</v>
      </c>
      <c r="AQ17" t="s">
        <v>377</v>
      </c>
      <c r="AR17">
        <v>2.1139999999999999</v>
      </c>
      <c r="AS17">
        <v>3.8</v>
      </c>
      <c r="AT17">
        <v>3561.1570000000002</v>
      </c>
      <c r="AU17">
        <v>0.85699999999999998</v>
      </c>
      <c r="AV17">
        <v>40.53</v>
      </c>
      <c r="AW17" t="s">
        <v>48</v>
      </c>
      <c r="AX17" t="s">
        <v>6</v>
      </c>
      <c r="AY17" t="s">
        <v>51</v>
      </c>
    </row>
    <row r="18" spans="1:67" x14ac:dyDescent="0.25">
      <c r="A18" t="s">
        <v>381</v>
      </c>
      <c r="B18" t="s">
        <v>45</v>
      </c>
      <c r="C18" t="s">
        <v>46</v>
      </c>
      <c r="D18" t="s">
        <v>377</v>
      </c>
      <c r="E18">
        <v>1.6990000000000001</v>
      </c>
      <c r="F18">
        <v>0.747</v>
      </c>
      <c r="G18">
        <v>47.493000000000002</v>
      </c>
      <c r="H18">
        <v>2.1000000000000001E-2</v>
      </c>
      <c r="I18">
        <v>1.23</v>
      </c>
      <c r="J18" t="s">
        <v>48</v>
      </c>
      <c r="K18" t="s">
        <v>3</v>
      </c>
      <c r="L18">
        <v>0.01</v>
      </c>
      <c r="Q18">
        <v>1.2070000000000001</v>
      </c>
      <c r="R18">
        <v>4876.7780000000002</v>
      </c>
      <c r="S18">
        <v>0.86699999999999999</v>
      </c>
      <c r="T18">
        <v>51.05</v>
      </c>
      <c r="U18" t="s">
        <v>48</v>
      </c>
      <c r="V18" t="s">
        <v>4</v>
      </c>
      <c r="W18">
        <v>1</v>
      </c>
      <c r="AB18">
        <v>6.1429999999999998</v>
      </c>
      <c r="AC18">
        <v>1646.1289999999999</v>
      </c>
      <c r="AD18">
        <v>9.5000000000000001E-2</v>
      </c>
      <c r="AE18">
        <v>5.59</v>
      </c>
      <c r="AF18" t="s">
        <v>48</v>
      </c>
      <c r="AG18" t="s">
        <v>5</v>
      </c>
      <c r="AH18">
        <v>0.33800000000000002</v>
      </c>
      <c r="AM18" t="s">
        <v>381</v>
      </c>
      <c r="AN18" t="s">
        <v>382</v>
      </c>
      <c r="AO18" t="s">
        <v>45</v>
      </c>
      <c r="AP18" t="s">
        <v>46</v>
      </c>
      <c r="AQ18" t="s">
        <v>377</v>
      </c>
      <c r="AR18">
        <v>2.1339999999999999</v>
      </c>
      <c r="AS18">
        <v>3.8</v>
      </c>
      <c r="AT18">
        <v>3585.105</v>
      </c>
      <c r="AU18">
        <v>0.86299999999999999</v>
      </c>
      <c r="AV18">
        <v>40.46</v>
      </c>
      <c r="AW18" t="s">
        <v>48</v>
      </c>
      <c r="AX18" t="s">
        <v>6</v>
      </c>
      <c r="AY18" t="s">
        <v>51</v>
      </c>
    </row>
    <row r="19" spans="1:67" x14ac:dyDescent="0.25">
      <c r="A19" t="s">
        <v>383</v>
      </c>
      <c r="B19" t="s">
        <v>45</v>
      </c>
      <c r="C19" t="s">
        <v>46</v>
      </c>
      <c r="D19" t="s">
        <v>384</v>
      </c>
      <c r="E19">
        <v>2.3279999999999998</v>
      </c>
      <c r="F19">
        <v>0.75</v>
      </c>
      <c r="G19">
        <v>61.040999999999997</v>
      </c>
      <c r="H19">
        <v>2.7E-2</v>
      </c>
      <c r="I19">
        <v>1.1499999999999999</v>
      </c>
      <c r="J19" t="s">
        <v>48</v>
      </c>
      <c r="K19" t="s">
        <v>3</v>
      </c>
      <c r="L19">
        <v>8.9999999999999993E-3</v>
      </c>
      <c r="M19">
        <f t="shared" ref="M19" si="124">AVERAGE(I19:I21)</f>
        <v>1.1566666666666665</v>
      </c>
      <c r="N19">
        <f t="shared" ref="N19" si="125">STDEV(I19:I21)</f>
        <v>5.7735026918962632E-3</v>
      </c>
      <c r="O19">
        <f t="shared" ref="O19" si="126">N19/(SQRT(3))</f>
        <v>3.3333333333333366E-3</v>
      </c>
      <c r="P19">
        <f t="shared" ref="P19" si="127">(O19/M19)*100</f>
        <v>0.28818443804034616</v>
      </c>
      <c r="Q19">
        <v>1.1830000000000001</v>
      </c>
      <c r="R19">
        <v>6586.2030000000004</v>
      </c>
      <c r="S19">
        <v>1.19</v>
      </c>
      <c r="T19">
        <v>51.12</v>
      </c>
      <c r="U19" t="s">
        <v>48</v>
      </c>
      <c r="V19" t="s">
        <v>4</v>
      </c>
      <c r="W19">
        <v>1</v>
      </c>
      <c r="X19">
        <f t="shared" ref="X19" si="128">AVERAGE(T19:T21)</f>
        <v>51.339999999999996</v>
      </c>
      <c r="Y19">
        <f t="shared" ref="Y19" si="129">STDEV(T19:T21)</f>
        <v>0.22516660498395549</v>
      </c>
      <c r="Z19">
        <f t="shared" ref="Z19" si="130">Y19/(SQRT(3))</f>
        <v>0.13000000000000084</v>
      </c>
      <c r="AA19">
        <f t="shared" ref="AA19" si="131">(Z19/X19)*100</f>
        <v>0.25321386832879011</v>
      </c>
      <c r="AB19">
        <v>6.367</v>
      </c>
      <c r="AC19">
        <v>2225.6509999999998</v>
      </c>
      <c r="AD19">
        <v>0.126</v>
      </c>
      <c r="AE19">
        <v>5.4</v>
      </c>
      <c r="AF19" t="s">
        <v>48</v>
      </c>
      <c r="AG19" t="s">
        <v>5</v>
      </c>
      <c r="AH19">
        <v>0.33800000000000002</v>
      </c>
      <c r="AI19">
        <f t="shared" ref="AI19" si="132">AVERAGE(AE19:AE21)</f>
        <v>5.3066666666666666</v>
      </c>
      <c r="AJ19">
        <f t="shared" ref="AJ19" si="133">STDEV(AE19:AE21)</f>
        <v>0.11372481406154682</v>
      </c>
      <c r="AK19">
        <f t="shared" ref="AK19" si="134">AJ19/(SQRT(3))</f>
        <v>6.5659052011974195E-2</v>
      </c>
      <c r="AL19">
        <f t="shared" ref="AL19" si="135">(AK19/AI19)*100</f>
        <v>1.237293693692981</v>
      </c>
      <c r="AM19" t="s">
        <v>383</v>
      </c>
      <c r="AN19" t="s">
        <v>385</v>
      </c>
      <c r="AO19" t="s">
        <v>45</v>
      </c>
      <c r="AP19" t="s">
        <v>46</v>
      </c>
      <c r="AQ19" t="s">
        <v>386</v>
      </c>
      <c r="AR19">
        <v>1.901</v>
      </c>
      <c r="AS19">
        <v>3.8170000000000002</v>
      </c>
      <c r="AT19">
        <v>3213.248</v>
      </c>
      <c r="AU19">
        <v>0.76100000000000001</v>
      </c>
      <c r="AV19">
        <v>40.06</v>
      </c>
      <c r="AW19" t="s">
        <v>48</v>
      </c>
      <c r="AX19" t="s">
        <v>6</v>
      </c>
      <c r="AY19" t="s">
        <v>51</v>
      </c>
      <c r="AZ19">
        <f t="shared" ref="AZ19" si="136">AVERAGE(AV19:AV21)</f>
        <v>39.706666666666671</v>
      </c>
      <c r="BA19">
        <f t="shared" ref="BA19" si="137">STDEV(AV19:AV21)</f>
        <v>0.31895663237082084</v>
      </c>
      <c r="BB19">
        <f t="shared" ref="BB19" si="138">BA19/(SQRT(3))</f>
        <v>0.18414969755910993</v>
      </c>
      <c r="BC19">
        <f t="shared" ref="BC19" si="139">(BB19/AZ19)*100</f>
        <v>0.46377526248936346</v>
      </c>
      <c r="BE19">
        <f t="shared" ref="BE19" si="140">X19/12</f>
        <v>4.2783333333333333</v>
      </c>
      <c r="BF19">
        <f t="shared" ref="BF19" si="141">AI19/1</f>
        <v>5.3066666666666666</v>
      </c>
      <c r="BG19">
        <f t="shared" ref="BG19" si="142">M19/14</f>
        <v>8.2619047619047606E-2</v>
      </c>
      <c r="BH19">
        <f t="shared" ref="BH19" si="143">AZ19/16</f>
        <v>2.4816666666666669</v>
      </c>
      <c r="BJ19">
        <f t="shared" ref="BJ19" si="144">((2*BH19)-BF19+(3*BG19))/BE19</f>
        <v>-2.2316211252712891E-2</v>
      </c>
      <c r="BK19">
        <f t="shared" ref="BK19" si="145">1-(BJ19/4)+((3*BG19)/(4*BE19))</f>
        <v>1.0200623295675886</v>
      </c>
      <c r="BL19">
        <f t="shared" ref="BL19" si="146">BE19-(BF19/2)-(BG19/2)+1</f>
        <v>2.5836904761904762</v>
      </c>
      <c r="BM19">
        <f t="shared" ref="BM19" si="147">BE19/BG19</f>
        <v>51.783861671469751</v>
      </c>
      <c r="BN19">
        <f t="shared" ref="BN19" si="148">BF19/BE19</f>
        <v>1.2403583950136345</v>
      </c>
      <c r="BO19">
        <f t="shared" ref="BO19" si="149">BH19/BE19</f>
        <v>0.58005453837164012</v>
      </c>
    </row>
    <row r="20" spans="1:67" x14ac:dyDescent="0.25">
      <c r="A20" t="s">
        <v>387</v>
      </c>
      <c r="B20" t="s">
        <v>45</v>
      </c>
      <c r="C20" t="s">
        <v>46</v>
      </c>
      <c r="D20" t="s">
        <v>384</v>
      </c>
      <c r="E20">
        <v>1.6850000000000001</v>
      </c>
      <c r="F20">
        <v>0.747</v>
      </c>
      <c r="G20">
        <v>44.283000000000001</v>
      </c>
      <c r="H20">
        <v>1.9E-2</v>
      </c>
      <c r="I20">
        <v>1.1599999999999999</v>
      </c>
      <c r="J20" t="s">
        <v>48</v>
      </c>
      <c r="K20" t="s">
        <v>3</v>
      </c>
      <c r="L20">
        <v>8.9999999999999993E-3</v>
      </c>
      <c r="Q20">
        <v>1.2030000000000001</v>
      </c>
      <c r="R20">
        <v>4864.0370000000003</v>
      </c>
      <c r="S20">
        <v>0.86499999999999999</v>
      </c>
      <c r="T20">
        <v>51.33</v>
      </c>
      <c r="U20" t="s">
        <v>48</v>
      </c>
      <c r="V20" t="s">
        <v>4</v>
      </c>
      <c r="W20">
        <v>1</v>
      </c>
      <c r="AB20">
        <v>6.1429999999999998</v>
      </c>
      <c r="AC20">
        <v>1498.231</v>
      </c>
      <c r="AD20">
        <v>8.6999999999999994E-2</v>
      </c>
      <c r="AE20">
        <v>5.18</v>
      </c>
      <c r="AF20" t="s">
        <v>48</v>
      </c>
      <c r="AG20" t="s">
        <v>5</v>
      </c>
      <c r="AH20">
        <v>0.308</v>
      </c>
      <c r="AM20" t="s">
        <v>387</v>
      </c>
      <c r="AN20" t="s">
        <v>388</v>
      </c>
      <c r="AO20" t="s">
        <v>45</v>
      </c>
      <c r="AP20" t="s">
        <v>46</v>
      </c>
      <c r="AQ20" t="s">
        <v>386</v>
      </c>
      <c r="AR20">
        <v>1.5449999999999999</v>
      </c>
      <c r="AS20">
        <v>3.847</v>
      </c>
      <c r="AT20">
        <v>2633.0549999999998</v>
      </c>
      <c r="AU20">
        <v>0.60899999999999999</v>
      </c>
      <c r="AV20">
        <v>39.44</v>
      </c>
      <c r="AW20" t="s">
        <v>48</v>
      </c>
      <c r="AX20" t="s">
        <v>6</v>
      </c>
      <c r="AY20" t="s">
        <v>51</v>
      </c>
    </row>
    <row r="21" spans="1:67" x14ac:dyDescent="0.25">
      <c r="A21" t="s">
        <v>389</v>
      </c>
      <c r="B21" t="s">
        <v>45</v>
      </c>
      <c r="C21" t="s">
        <v>46</v>
      </c>
      <c r="D21" t="s">
        <v>384</v>
      </c>
      <c r="E21">
        <v>1.5189999999999999</v>
      </c>
      <c r="F21">
        <v>0.75</v>
      </c>
      <c r="G21">
        <v>40.037999999999997</v>
      </c>
      <c r="H21">
        <v>1.7999999999999999E-2</v>
      </c>
      <c r="I21">
        <v>1.1599999999999999</v>
      </c>
      <c r="J21" t="s">
        <v>48</v>
      </c>
      <c r="K21" t="s">
        <v>3</v>
      </c>
      <c r="L21">
        <v>8.9999999999999993E-3</v>
      </c>
      <c r="Q21">
        <v>1.22</v>
      </c>
      <c r="R21">
        <v>4423.1880000000001</v>
      </c>
      <c r="S21">
        <v>0.78300000000000003</v>
      </c>
      <c r="T21">
        <v>51.57</v>
      </c>
      <c r="U21" t="s">
        <v>48</v>
      </c>
      <c r="V21" t="s">
        <v>4</v>
      </c>
      <c r="W21">
        <v>1</v>
      </c>
      <c r="AB21">
        <v>6.1070000000000002</v>
      </c>
      <c r="AC21">
        <v>1381.7380000000001</v>
      </c>
      <c r="AD21">
        <v>8.1000000000000003E-2</v>
      </c>
      <c r="AE21">
        <v>5.34</v>
      </c>
      <c r="AF21" t="s">
        <v>48</v>
      </c>
      <c r="AG21" t="s">
        <v>5</v>
      </c>
      <c r="AH21">
        <v>0.312</v>
      </c>
      <c r="AM21" t="s">
        <v>389</v>
      </c>
      <c r="AN21" t="s">
        <v>390</v>
      </c>
      <c r="AO21" t="s">
        <v>45</v>
      </c>
      <c r="AP21" t="s">
        <v>46</v>
      </c>
      <c r="AQ21" t="s">
        <v>386</v>
      </c>
      <c r="AR21">
        <v>1.7729999999999999</v>
      </c>
      <c r="AS21">
        <v>3.8170000000000002</v>
      </c>
      <c r="AT21">
        <v>2991.9290000000001</v>
      </c>
      <c r="AU21">
        <v>0.70199999999999996</v>
      </c>
      <c r="AV21">
        <v>39.619999999999997</v>
      </c>
      <c r="AW21" t="s">
        <v>48</v>
      </c>
      <c r="AX21" t="s">
        <v>6</v>
      </c>
      <c r="AY21" t="s">
        <v>51</v>
      </c>
    </row>
    <row r="22" spans="1:67" x14ac:dyDescent="0.25">
      <c r="A22" t="s">
        <v>391</v>
      </c>
      <c r="B22" t="s">
        <v>45</v>
      </c>
      <c r="C22" t="s">
        <v>46</v>
      </c>
      <c r="D22" t="s">
        <v>392</v>
      </c>
      <c r="E22">
        <v>2.0470000000000002</v>
      </c>
      <c r="F22">
        <v>0.76</v>
      </c>
      <c r="G22">
        <v>55.417000000000002</v>
      </c>
      <c r="H22">
        <v>2.4E-2</v>
      </c>
      <c r="I22">
        <v>1.19</v>
      </c>
      <c r="J22" t="s">
        <v>48</v>
      </c>
      <c r="K22" t="s">
        <v>3</v>
      </c>
      <c r="L22">
        <v>8.9999999999999993E-3</v>
      </c>
      <c r="M22">
        <f t="shared" ref="M22" si="150">AVERAGE(I22:I24)</f>
        <v>1.1966666666666665</v>
      </c>
      <c r="N22">
        <f t="shared" ref="N22" si="151">STDEV(I22:I24)</f>
        <v>2.0816659994661344E-2</v>
      </c>
      <c r="O22">
        <f t="shared" ref="O22" si="152">N22/(SQRT(3))</f>
        <v>1.2018504251546642E-2</v>
      </c>
      <c r="P22">
        <f t="shared" ref="P22" si="153">(O22/M22)*100</f>
        <v>1.0043318316055692</v>
      </c>
      <c r="Q22">
        <v>1.22</v>
      </c>
      <c r="R22">
        <v>5883.277</v>
      </c>
      <c r="S22">
        <v>1.056</v>
      </c>
      <c r="T22">
        <v>51.59</v>
      </c>
      <c r="U22" t="s">
        <v>48</v>
      </c>
      <c r="V22" t="s">
        <v>4</v>
      </c>
      <c r="W22">
        <v>1</v>
      </c>
      <c r="X22">
        <f t="shared" ref="X22" si="154">AVERAGE(T22:T24)</f>
        <v>51.206666666666671</v>
      </c>
      <c r="Y22">
        <f t="shared" ref="Y22" si="155">STDEV(T22:T24)</f>
        <v>0.48603840726154152</v>
      </c>
      <c r="Z22">
        <f t="shared" ref="Z22" si="156">Y22/(SQRT(3))</f>
        <v>0.28061440526894799</v>
      </c>
      <c r="AA22">
        <f t="shared" ref="AA22" si="157">(Z22/X22)*100</f>
        <v>0.54800365564825149</v>
      </c>
      <c r="AB22">
        <v>6.2030000000000003</v>
      </c>
      <c r="AC22">
        <v>2071.203</v>
      </c>
      <c r="AD22">
        <v>0.11799999999999999</v>
      </c>
      <c r="AE22">
        <v>5.74</v>
      </c>
      <c r="AF22" t="s">
        <v>48</v>
      </c>
      <c r="AG22" t="s">
        <v>5</v>
      </c>
      <c r="AH22">
        <v>0.35199999999999998</v>
      </c>
      <c r="AI22">
        <f t="shared" ref="AI22" si="158">AVERAGE(AE22:AE24)</f>
        <v>5.663333333333334</v>
      </c>
      <c r="AJ22">
        <f t="shared" ref="AJ22" si="159">STDEV(AE22:AE24)</f>
        <v>0.12423096769056192</v>
      </c>
      <c r="AK22">
        <f t="shared" ref="AK22" si="160">AJ22/(SQRT(3))</f>
        <v>7.1724782637833634E-2</v>
      </c>
      <c r="AL22">
        <f t="shared" ref="AL22" si="161">(AK22/AI22)*100</f>
        <v>1.2664764444585102</v>
      </c>
      <c r="AM22" t="s">
        <v>391</v>
      </c>
      <c r="AN22" t="s">
        <v>393</v>
      </c>
      <c r="AO22" t="s">
        <v>45</v>
      </c>
      <c r="AP22" t="s">
        <v>46</v>
      </c>
      <c r="AQ22" t="s">
        <v>394</v>
      </c>
      <c r="AR22">
        <v>1.702</v>
      </c>
      <c r="AS22">
        <v>3.823</v>
      </c>
      <c r="AT22">
        <v>2872.3490000000002</v>
      </c>
      <c r="AU22">
        <v>0.63400000000000001</v>
      </c>
      <c r="AV22">
        <v>37.270000000000003</v>
      </c>
      <c r="AW22" t="s">
        <v>48</v>
      </c>
      <c r="AX22" t="s">
        <v>6</v>
      </c>
      <c r="AY22" t="s">
        <v>51</v>
      </c>
      <c r="AZ22">
        <f t="shared" ref="AZ22" si="162">AVERAGE(AV22:AV24)</f>
        <v>36.580000000000005</v>
      </c>
      <c r="BA22">
        <f t="shared" ref="BA22" si="163">STDEV(AV22:AV24)</f>
        <v>0.83624159188598335</v>
      </c>
      <c r="BB22">
        <f t="shared" ref="BB22" si="164">BA22/SQRT(3)</f>
        <v>0.48280430818293368</v>
      </c>
      <c r="BC22">
        <f t="shared" ref="BC22" si="165">(BB22/AZ22)*100</f>
        <v>1.3198586883076371</v>
      </c>
      <c r="BE22">
        <f t="shared" ref="BE22" si="166">X22/12</f>
        <v>4.2672222222222222</v>
      </c>
      <c r="BF22">
        <f t="shared" ref="BF22" si="167">AI22/1</f>
        <v>5.663333333333334</v>
      </c>
      <c r="BG22">
        <f t="shared" ref="BG22" si="168">M22/14</f>
        <v>8.547619047619047E-2</v>
      </c>
      <c r="BH22">
        <f t="shared" ref="BH22" si="169">AZ22/16</f>
        <v>2.2862500000000003</v>
      </c>
      <c r="BJ22">
        <f t="shared" ref="BJ22" si="170">((2*BH22)-BF22+(3*BG22))/BE22</f>
        <v>-0.19553815537411423</v>
      </c>
      <c r="BK22">
        <f t="shared" ref="BK22" si="171">1-(BJ22/4)+((3*BG22)/(4*BE22))</f>
        <v>1.0639076943106367</v>
      </c>
      <c r="BL22">
        <f t="shared" ref="BL22" si="172">BE22-(BF22/2)-(BG22/2)+1</f>
        <v>2.3928174603174601</v>
      </c>
      <c r="BM22">
        <f t="shared" ref="BM22" si="173">BE22/BG22</f>
        <v>49.922934076137423</v>
      </c>
      <c r="BN22">
        <f t="shared" ref="BN22" si="174">BF22/BE22</f>
        <v>1.3271709412836872</v>
      </c>
      <c r="BO22">
        <f t="shared" ref="BO22" si="175">BH22/BE22</f>
        <v>0.5357700820205703</v>
      </c>
    </row>
    <row r="23" spans="1:67" x14ac:dyDescent="0.25">
      <c r="A23" t="s">
        <v>395</v>
      </c>
      <c r="B23" t="s">
        <v>45</v>
      </c>
      <c r="C23" t="s">
        <v>46</v>
      </c>
      <c r="D23" t="s">
        <v>392</v>
      </c>
      <c r="E23">
        <v>1.5609999999999999</v>
      </c>
      <c r="F23">
        <v>0.753</v>
      </c>
      <c r="G23">
        <v>43.28</v>
      </c>
      <c r="H23">
        <v>1.9E-2</v>
      </c>
      <c r="I23">
        <v>1.22</v>
      </c>
      <c r="J23" t="s">
        <v>48</v>
      </c>
      <c r="K23" t="s">
        <v>3</v>
      </c>
      <c r="L23">
        <v>0.01</v>
      </c>
      <c r="Q23">
        <v>1.2230000000000001</v>
      </c>
      <c r="R23">
        <v>4523.2560000000003</v>
      </c>
      <c r="S23">
        <v>0.80200000000000005</v>
      </c>
      <c r="T23">
        <v>51.37</v>
      </c>
      <c r="U23" t="s">
        <v>48</v>
      </c>
      <c r="V23" t="s">
        <v>4</v>
      </c>
      <c r="W23">
        <v>1</v>
      </c>
      <c r="AB23">
        <v>6.07</v>
      </c>
      <c r="AC23">
        <v>1479.2339999999999</v>
      </c>
      <c r="AD23">
        <v>8.5999999999999993E-2</v>
      </c>
      <c r="AE23">
        <v>5.52</v>
      </c>
      <c r="AF23" t="s">
        <v>48</v>
      </c>
      <c r="AG23" t="s">
        <v>5</v>
      </c>
      <c r="AH23">
        <v>0.32700000000000001</v>
      </c>
      <c r="AM23" t="s">
        <v>395</v>
      </c>
      <c r="AN23" t="s">
        <v>396</v>
      </c>
      <c r="AO23" t="s">
        <v>45</v>
      </c>
      <c r="AP23" t="s">
        <v>46</v>
      </c>
      <c r="AQ23" t="s">
        <v>394</v>
      </c>
      <c r="AR23">
        <v>2.3959999999999999</v>
      </c>
      <c r="AS23">
        <v>3.77</v>
      </c>
      <c r="AT23">
        <v>3994.5990000000002</v>
      </c>
      <c r="AU23">
        <v>0.88200000000000001</v>
      </c>
      <c r="AV23">
        <v>36.82</v>
      </c>
      <c r="AW23" t="s">
        <v>48</v>
      </c>
      <c r="AX23" t="s">
        <v>6</v>
      </c>
      <c r="AY23" t="s">
        <v>51</v>
      </c>
    </row>
    <row r="24" spans="1:67" x14ac:dyDescent="0.25">
      <c r="A24" t="s">
        <v>397</v>
      </c>
      <c r="B24" t="s">
        <v>45</v>
      </c>
      <c r="C24" t="s">
        <v>46</v>
      </c>
      <c r="D24" t="s">
        <v>392</v>
      </c>
      <c r="E24">
        <v>1.7130000000000001</v>
      </c>
      <c r="F24">
        <v>0.753</v>
      </c>
      <c r="G24">
        <v>46.052999999999997</v>
      </c>
      <c r="H24">
        <v>0.02</v>
      </c>
      <c r="I24">
        <v>1.18</v>
      </c>
      <c r="J24" t="s">
        <v>48</v>
      </c>
      <c r="K24" t="s">
        <v>3</v>
      </c>
      <c r="L24">
        <v>8.9999999999999993E-3</v>
      </c>
      <c r="Q24">
        <v>1.21</v>
      </c>
      <c r="R24">
        <v>4880.0640000000003</v>
      </c>
      <c r="S24">
        <v>0.86799999999999999</v>
      </c>
      <c r="T24">
        <v>50.66</v>
      </c>
      <c r="U24" t="s">
        <v>48</v>
      </c>
      <c r="V24" t="s">
        <v>4</v>
      </c>
      <c r="W24">
        <v>1</v>
      </c>
      <c r="AB24">
        <v>6.2169999999999996</v>
      </c>
      <c r="AC24">
        <v>1703.857</v>
      </c>
      <c r="AD24">
        <v>9.8000000000000004E-2</v>
      </c>
      <c r="AE24">
        <v>5.73</v>
      </c>
      <c r="AF24" t="s">
        <v>48</v>
      </c>
      <c r="AG24" t="s">
        <v>5</v>
      </c>
      <c r="AH24">
        <v>0.34899999999999998</v>
      </c>
      <c r="AM24" t="s">
        <v>397</v>
      </c>
      <c r="AN24" t="s">
        <v>398</v>
      </c>
      <c r="AO24" t="s">
        <v>45</v>
      </c>
      <c r="AP24" t="s">
        <v>46</v>
      </c>
      <c r="AQ24" t="s">
        <v>394</v>
      </c>
      <c r="AR24">
        <v>2.1429999999999998</v>
      </c>
      <c r="AS24">
        <v>3.7829999999999999</v>
      </c>
      <c r="AT24">
        <v>3459.8510000000001</v>
      </c>
      <c r="AU24">
        <v>0.76400000000000001</v>
      </c>
      <c r="AV24">
        <v>35.65</v>
      </c>
      <c r="AW24" t="s">
        <v>48</v>
      </c>
      <c r="AX24" t="s">
        <v>6</v>
      </c>
      <c r="AY24" t="s">
        <v>51</v>
      </c>
    </row>
    <row r="25" spans="1:67" x14ac:dyDescent="0.25">
      <c r="A25" t="s">
        <v>399</v>
      </c>
      <c r="B25" t="s">
        <v>45</v>
      </c>
      <c r="C25" t="s">
        <v>46</v>
      </c>
      <c r="D25" t="s">
        <v>400</v>
      </c>
      <c r="E25">
        <v>1.8029999999999999</v>
      </c>
      <c r="F25">
        <v>0.76300000000000001</v>
      </c>
      <c r="G25">
        <v>46.613</v>
      </c>
      <c r="H25">
        <v>2.1000000000000001E-2</v>
      </c>
      <c r="I25">
        <v>1.1399999999999999</v>
      </c>
      <c r="J25" t="s">
        <v>48</v>
      </c>
      <c r="K25" t="s">
        <v>3</v>
      </c>
      <c r="L25">
        <v>8.9999999999999993E-3</v>
      </c>
      <c r="M25">
        <f t="shared" ref="M25" si="176">AVERAGE(I25:I27)</f>
        <v>1.1633333333333331</v>
      </c>
      <c r="N25">
        <f t="shared" ref="N25" si="177">STDEV(I25:I27)</f>
        <v>4.932882862316252E-2</v>
      </c>
      <c r="O25">
        <f t="shared" ref="O25" si="178">N25/(SQRT(3))</f>
        <v>2.84800124843918E-2</v>
      </c>
      <c r="P25">
        <f t="shared" ref="P25" si="179">(O25/M25)*100</f>
        <v>2.4481386089735078</v>
      </c>
      <c r="Q25">
        <v>1.2270000000000001</v>
      </c>
      <c r="R25">
        <v>5218.107</v>
      </c>
      <c r="S25">
        <v>0.93100000000000005</v>
      </c>
      <c r="T25">
        <v>51.63</v>
      </c>
      <c r="U25" t="s">
        <v>48</v>
      </c>
      <c r="V25" t="s">
        <v>4</v>
      </c>
      <c r="W25">
        <v>1</v>
      </c>
      <c r="X25">
        <f t="shared" ref="X25" si="180">AVERAGE(T25:T27)</f>
        <v>51.74666666666667</v>
      </c>
      <c r="Y25">
        <f t="shared" ref="Y25" si="181">STDEV(T25:T27)</f>
        <v>0.69241124581662894</v>
      </c>
      <c r="Z25">
        <f t="shared" ref="Z25" si="182">Y25/(SQRT(3))</f>
        <v>0.39976381916215487</v>
      </c>
      <c r="AA25">
        <f t="shared" ref="AA25" si="183">(Z25/X25)*100</f>
        <v>0.77254023285652185</v>
      </c>
      <c r="AB25">
        <v>6.1369999999999996</v>
      </c>
      <c r="AC25">
        <v>1719.328</v>
      </c>
      <c r="AD25">
        <v>9.9000000000000005E-2</v>
      </c>
      <c r="AE25">
        <v>5.49</v>
      </c>
      <c r="AF25" t="s">
        <v>48</v>
      </c>
      <c r="AG25" t="s">
        <v>5</v>
      </c>
      <c r="AH25">
        <v>0.32900000000000001</v>
      </c>
      <c r="AI25">
        <f t="shared" ref="AI25" si="184">AVERAGE(AE25:AE27)</f>
        <v>5.4933333333333332</v>
      </c>
      <c r="AJ25">
        <f t="shared" ref="AJ25" si="185">STDEV(AE25:AE27)</f>
        <v>0.13503086067019374</v>
      </c>
      <c r="AK25">
        <f t="shared" ref="AK25" si="186">AJ25/(SQRT(3))</f>
        <v>7.7960103756843202E-2</v>
      </c>
      <c r="AL25">
        <f t="shared" ref="AL25" si="187">(AK25/AI25)*100</f>
        <v>1.4191766460590389</v>
      </c>
      <c r="AM25" t="s">
        <v>399</v>
      </c>
      <c r="AN25" t="s">
        <v>401</v>
      </c>
      <c r="AO25" t="s">
        <v>45</v>
      </c>
      <c r="AP25" t="s">
        <v>46</v>
      </c>
      <c r="AQ25" t="s">
        <v>402</v>
      </c>
      <c r="AR25">
        <v>1.5609999999999999</v>
      </c>
      <c r="AS25">
        <v>3.83</v>
      </c>
      <c r="AT25">
        <v>2510.3530000000001</v>
      </c>
      <c r="AU25">
        <v>0.55400000000000005</v>
      </c>
      <c r="AV25">
        <v>35.51</v>
      </c>
      <c r="AW25" t="s">
        <v>48</v>
      </c>
      <c r="AX25" t="s">
        <v>6</v>
      </c>
      <c r="AY25" t="s">
        <v>51</v>
      </c>
      <c r="AZ25">
        <f t="shared" ref="AZ25" si="188">AVERAGE(AV25:AV27)</f>
        <v>35.516666666666659</v>
      </c>
      <c r="BA25">
        <f t="shared" ref="BA25" si="189">STDEV(AV25:AV27)</f>
        <v>0.30005555041247572</v>
      </c>
      <c r="BB25">
        <f t="shared" ref="BB25" si="190">BA25/SQRT(3)</f>
        <v>0.1732371528024842</v>
      </c>
      <c r="BC25">
        <f t="shared" ref="BC25" si="191">(BB25/AZ25)*100</f>
        <v>0.48776298301966464</v>
      </c>
      <c r="BE25">
        <f t="shared" ref="BE25" si="192">X25/12</f>
        <v>4.3122222222222222</v>
      </c>
      <c r="BF25">
        <f t="shared" ref="BF25" si="193">AI25/1</f>
        <v>5.4933333333333332</v>
      </c>
      <c r="BG25">
        <f t="shared" ref="BG25" si="194">M25/14</f>
        <v>8.3095238095238083E-2</v>
      </c>
      <c r="BH25">
        <f t="shared" ref="BH25" si="195">AZ25/16</f>
        <v>2.2197916666666662</v>
      </c>
      <c r="BJ25">
        <f t="shared" ref="BJ25" si="196">((2*BH25)-BF25+(3*BG25))/BE25</f>
        <v>-0.18655445945448543</v>
      </c>
      <c r="BK25">
        <f t="shared" ref="BK25" si="197">1-(BJ25/4)+((3*BG25)/(4*BE25))</f>
        <v>1.0610908915228034</v>
      </c>
      <c r="BL25">
        <f t="shared" ref="BL25" si="198">BE25-(BF25/2)-(BG25/2)+1</f>
        <v>2.5240079365079366</v>
      </c>
      <c r="BM25">
        <f t="shared" ref="BM25" si="199">BE25/BG25</f>
        <v>51.89493791786056</v>
      </c>
      <c r="BN25">
        <f t="shared" ref="BN25" si="200">BF25/BE25</f>
        <v>1.2738984797732542</v>
      </c>
      <c r="BO25">
        <f t="shared" ref="BO25" si="201">BH25/BE25</f>
        <v>0.51476745684102021</v>
      </c>
    </row>
    <row r="26" spans="1:67" x14ac:dyDescent="0.25">
      <c r="A26" t="s">
        <v>403</v>
      </c>
      <c r="B26" t="s">
        <v>45</v>
      </c>
      <c r="C26" t="s">
        <v>46</v>
      </c>
      <c r="D26" t="s">
        <v>400</v>
      </c>
      <c r="E26">
        <v>1.774</v>
      </c>
      <c r="F26">
        <v>0.77</v>
      </c>
      <c r="G26">
        <v>45.537999999999997</v>
      </c>
      <c r="H26">
        <v>0.02</v>
      </c>
      <c r="I26">
        <v>1.1299999999999999</v>
      </c>
      <c r="J26" t="s">
        <v>48</v>
      </c>
      <c r="K26" t="s">
        <v>3</v>
      </c>
      <c r="L26">
        <v>8.9999999999999993E-3</v>
      </c>
      <c r="Q26">
        <v>1.2470000000000001</v>
      </c>
      <c r="R26">
        <v>5219.3429999999998</v>
      </c>
      <c r="S26">
        <v>0.93100000000000005</v>
      </c>
      <c r="T26">
        <v>52.49</v>
      </c>
      <c r="U26" t="s">
        <v>48</v>
      </c>
      <c r="V26" t="s">
        <v>4</v>
      </c>
      <c r="W26">
        <v>1</v>
      </c>
      <c r="AB26">
        <v>6.12</v>
      </c>
      <c r="AC26">
        <v>1648.3910000000001</v>
      </c>
      <c r="AD26">
        <v>9.5000000000000001E-2</v>
      </c>
      <c r="AE26">
        <v>5.36</v>
      </c>
      <c r="AF26" t="s">
        <v>48</v>
      </c>
      <c r="AG26" t="s">
        <v>5</v>
      </c>
      <c r="AH26">
        <v>0.316</v>
      </c>
      <c r="AM26" t="s">
        <v>403</v>
      </c>
      <c r="AN26" t="s">
        <v>404</v>
      </c>
      <c r="AO26" t="s">
        <v>45</v>
      </c>
      <c r="AP26" t="s">
        <v>46</v>
      </c>
      <c r="AQ26" t="s">
        <v>402</v>
      </c>
      <c r="AR26">
        <v>2.5339999999999998</v>
      </c>
      <c r="AS26">
        <v>3.7570000000000001</v>
      </c>
      <c r="AT26">
        <v>4041.1480000000001</v>
      </c>
      <c r="AU26">
        <v>0.89200000000000002</v>
      </c>
      <c r="AV26">
        <v>35.22</v>
      </c>
      <c r="AW26" t="s">
        <v>48</v>
      </c>
      <c r="AX26" t="s">
        <v>6</v>
      </c>
      <c r="AY26" t="s">
        <v>51</v>
      </c>
    </row>
    <row r="27" spans="1:67" x14ac:dyDescent="0.25">
      <c r="A27" t="s">
        <v>405</v>
      </c>
      <c r="B27" t="s">
        <v>45</v>
      </c>
      <c r="C27" t="s">
        <v>46</v>
      </c>
      <c r="D27" t="s">
        <v>400</v>
      </c>
      <c r="E27">
        <v>1.7989999999999999</v>
      </c>
      <c r="F27">
        <v>0.753</v>
      </c>
      <c r="G27">
        <v>49.883000000000003</v>
      </c>
      <c r="H27">
        <v>2.1999999999999999E-2</v>
      </c>
      <c r="I27">
        <v>1.22</v>
      </c>
      <c r="J27" t="s">
        <v>48</v>
      </c>
      <c r="K27" t="s">
        <v>3</v>
      </c>
      <c r="L27">
        <v>0.01</v>
      </c>
      <c r="Q27">
        <v>1.2130000000000001</v>
      </c>
      <c r="R27">
        <v>5157.7169999999996</v>
      </c>
      <c r="S27">
        <v>0.92</v>
      </c>
      <c r="T27">
        <v>51.12</v>
      </c>
      <c r="U27" t="s">
        <v>48</v>
      </c>
      <c r="V27" t="s">
        <v>4</v>
      </c>
      <c r="W27">
        <v>1</v>
      </c>
      <c r="AB27">
        <v>6.1829999999999998</v>
      </c>
      <c r="AC27">
        <v>1765.269</v>
      </c>
      <c r="AD27">
        <v>0.10100000000000001</v>
      </c>
      <c r="AE27">
        <v>5.63</v>
      </c>
      <c r="AF27" t="s">
        <v>48</v>
      </c>
      <c r="AG27" t="s">
        <v>5</v>
      </c>
      <c r="AH27">
        <v>0.34200000000000003</v>
      </c>
      <c r="AM27" t="s">
        <v>405</v>
      </c>
      <c r="AN27" t="s">
        <v>406</v>
      </c>
      <c r="AO27" t="s">
        <v>45</v>
      </c>
      <c r="AP27" t="s">
        <v>46</v>
      </c>
      <c r="AQ27" t="s">
        <v>402</v>
      </c>
      <c r="AR27">
        <v>1.6719999999999999</v>
      </c>
      <c r="AS27">
        <v>3.83</v>
      </c>
      <c r="AT27">
        <v>2712.0010000000002</v>
      </c>
      <c r="AU27">
        <v>0.59899999999999998</v>
      </c>
      <c r="AV27">
        <v>35.82</v>
      </c>
      <c r="AW27" t="s">
        <v>48</v>
      </c>
      <c r="AX27" t="s">
        <v>6</v>
      </c>
      <c r="AY27" t="s">
        <v>51</v>
      </c>
    </row>
    <row r="28" spans="1:67" x14ac:dyDescent="0.25">
      <c r="A28" t="s">
        <v>407</v>
      </c>
      <c r="B28" t="s">
        <v>45</v>
      </c>
      <c r="C28" t="s">
        <v>46</v>
      </c>
      <c r="D28" t="s">
        <v>408</v>
      </c>
      <c r="E28">
        <v>2.0459999999999998</v>
      </c>
      <c r="F28">
        <v>0.75700000000000001</v>
      </c>
      <c r="G28">
        <v>53.837000000000003</v>
      </c>
      <c r="H28">
        <v>2.4E-2</v>
      </c>
      <c r="I28">
        <v>1.1599999999999999</v>
      </c>
      <c r="J28" t="s">
        <v>48</v>
      </c>
      <c r="K28" t="s">
        <v>3</v>
      </c>
      <c r="L28">
        <v>8.9999999999999993E-3</v>
      </c>
      <c r="M28">
        <f t="shared" ref="M28" si="202">AVERAGE(I28:I30)</f>
        <v>1.17</v>
      </c>
      <c r="N28">
        <f t="shared" ref="N28" si="203">STDEV(I28:I30)</f>
        <v>1.0000000000000009E-2</v>
      </c>
      <c r="O28">
        <f t="shared" ref="O28" si="204">N28/(SQRT(3))</f>
        <v>5.7735026918962632E-3</v>
      </c>
      <c r="P28">
        <f t="shared" ref="P28" si="205">(O28/M28)*100</f>
        <v>0.49346176853814216</v>
      </c>
      <c r="Q28">
        <v>1.2070000000000001</v>
      </c>
      <c r="R28">
        <v>5907.68</v>
      </c>
      <c r="S28">
        <v>1.0609999999999999</v>
      </c>
      <c r="T28">
        <v>51.84</v>
      </c>
      <c r="U28" t="s">
        <v>48</v>
      </c>
      <c r="V28" t="s">
        <v>4</v>
      </c>
      <c r="W28">
        <v>1</v>
      </c>
      <c r="X28">
        <f t="shared" ref="X28" si="206">AVERAGE(T28:T30)</f>
        <v>52.103333333333332</v>
      </c>
      <c r="Y28">
        <f t="shared" ref="Y28" si="207">STDEV(T28:T30)</f>
        <v>0.25540817005987249</v>
      </c>
      <c r="Z28">
        <f t="shared" ref="Z28" si="208">Y28/(SQRT(3))</f>
        <v>0.14745997573729711</v>
      </c>
      <c r="AA28">
        <f t="shared" ref="AA28" si="209">(Z28/X28)*100</f>
        <v>0.28301447585688144</v>
      </c>
      <c r="AB28">
        <v>6.25</v>
      </c>
      <c r="AC28">
        <v>2017.643</v>
      </c>
      <c r="AD28">
        <v>0.115</v>
      </c>
      <c r="AE28">
        <v>5.6</v>
      </c>
      <c r="AF28" t="s">
        <v>48</v>
      </c>
      <c r="AG28" t="s">
        <v>5</v>
      </c>
      <c r="AH28">
        <v>0.34200000000000003</v>
      </c>
      <c r="AI28">
        <f t="shared" ref="AI28" si="210">AVERAGE(AE28:AE30)</f>
        <v>5.6033333333333326</v>
      </c>
      <c r="AJ28">
        <f t="shared" ref="AJ28" si="211">STDEV(AE28:AE30)</f>
        <v>1.5275252316519626E-2</v>
      </c>
      <c r="AK28">
        <f t="shared" ref="AK28" si="212">AJ28/(SQRT(3))</f>
        <v>8.8191710368820606E-3</v>
      </c>
      <c r="AL28">
        <f t="shared" ref="AL28" si="213">(AK28/AI28)*100</f>
        <v>0.1573915116635704</v>
      </c>
      <c r="AM28" t="s">
        <v>407</v>
      </c>
      <c r="AN28" t="s">
        <v>409</v>
      </c>
      <c r="AO28" t="s">
        <v>45</v>
      </c>
      <c r="AP28" t="s">
        <v>46</v>
      </c>
      <c r="AQ28" t="s">
        <v>410</v>
      </c>
      <c r="AR28">
        <v>1.905</v>
      </c>
      <c r="AS28">
        <v>3.8330000000000002</v>
      </c>
      <c r="AT28">
        <v>3166.4609999999998</v>
      </c>
      <c r="AU28">
        <v>0.74299999999999999</v>
      </c>
      <c r="AV28">
        <v>38.979999999999997</v>
      </c>
      <c r="AW28" t="s">
        <v>48</v>
      </c>
      <c r="AX28" t="s">
        <v>6</v>
      </c>
      <c r="AY28" t="s">
        <v>51</v>
      </c>
      <c r="AZ28">
        <f t="shared" ref="AZ28" si="214">AVERAGE(AV28:AV30)</f>
        <v>38.836666666666666</v>
      </c>
      <c r="BA28">
        <f t="shared" ref="BA28" si="215">STDEV(AV28:AV30)</f>
        <v>0.35725807665234577</v>
      </c>
      <c r="BB28">
        <f t="shared" ref="BB28" si="216">BA28/(SQRT(3))</f>
        <v>0.2062630467253998</v>
      </c>
      <c r="BC28">
        <f t="shared" ref="BC28" si="217">(BB28/AZ28)*100</f>
        <v>0.53110388822950771</v>
      </c>
      <c r="BE28">
        <f t="shared" ref="BE28" si="218">X28/12</f>
        <v>4.3419444444444446</v>
      </c>
      <c r="BF28">
        <f t="shared" ref="BF28" si="219">AI28/1</f>
        <v>5.6033333333333326</v>
      </c>
      <c r="BG28">
        <f t="shared" ref="BG28" si="220">M28/14</f>
        <v>8.357142857142856E-2</v>
      </c>
      <c r="BH28">
        <f t="shared" ref="BH28" si="221">AZ28/16</f>
        <v>2.4272916666666666</v>
      </c>
      <c r="BJ28">
        <f t="shared" ref="BJ28" si="222">((2*BH28)-BF28+(3*BG28))/BE28</f>
        <v>-0.11470338247255897</v>
      </c>
      <c r="BK28">
        <f t="shared" ref="BK28" si="223">1-(BJ28/4)+((3*BG28)/(4*BE28))</f>
        <v>1.0431114452050412</v>
      </c>
      <c r="BL28">
        <f t="shared" ref="BL28" si="224">BE28-(BF28/2)-(BG28/2)+1</f>
        <v>2.4984920634920638</v>
      </c>
      <c r="BM28">
        <f t="shared" ref="BM28" si="225">BE28/BG28</f>
        <v>51.954890788224134</v>
      </c>
      <c r="BN28">
        <f t="shared" ref="BN28" si="226">BF28/BE28</f>
        <v>1.2905124432218027</v>
      </c>
      <c r="BO28">
        <f t="shared" ref="BO28" si="227">BH28/BE28</f>
        <v>0.55903333120081888</v>
      </c>
    </row>
    <row r="29" spans="1:67" x14ac:dyDescent="0.25">
      <c r="A29" t="s">
        <v>411</v>
      </c>
      <c r="B29" t="s">
        <v>45</v>
      </c>
      <c r="C29" t="s">
        <v>46</v>
      </c>
      <c r="D29" t="s">
        <v>408</v>
      </c>
      <c r="E29">
        <v>2.089</v>
      </c>
      <c r="F29">
        <v>0.753</v>
      </c>
      <c r="G29">
        <v>56.162999999999997</v>
      </c>
      <c r="H29">
        <v>2.5000000000000001E-2</v>
      </c>
      <c r="I29">
        <v>1.18</v>
      </c>
      <c r="J29" t="s">
        <v>48</v>
      </c>
      <c r="K29" t="s">
        <v>3</v>
      </c>
      <c r="L29">
        <v>8.9999999999999993E-3</v>
      </c>
      <c r="Q29">
        <v>1.21</v>
      </c>
      <c r="R29">
        <v>6080.7960000000003</v>
      </c>
      <c r="S29">
        <v>1.0940000000000001</v>
      </c>
      <c r="T29">
        <v>52.35</v>
      </c>
      <c r="U29" t="s">
        <v>48</v>
      </c>
      <c r="V29" t="s">
        <v>4</v>
      </c>
      <c r="W29">
        <v>1</v>
      </c>
      <c r="AB29">
        <v>6.2530000000000001</v>
      </c>
      <c r="AC29">
        <v>2058.4920000000002</v>
      </c>
      <c r="AD29">
        <v>0.11700000000000001</v>
      </c>
      <c r="AE29">
        <v>5.59</v>
      </c>
      <c r="AF29" t="s">
        <v>48</v>
      </c>
      <c r="AG29" t="s">
        <v>5</v>
      </c>
      <c r="AH29">
        <v>0.33900000000000002</v>
      </c>
      <c r="AM29" t="s">
        <v>411</v>
      </c>
      <c r="AN29" t="s">
        <v>412</v>
      </c>
      <c r="AO29" t="s">
        <v>45</v>
      </c>
      <c r="AP29" t="s">
        <v>46</v>
      </c>
      <c r="AQ29" t="s">
        <v>410</v>
      </c>
      <c r="AR29">
        <v>1.607</v>
      </c>
      <c r="AS29">
        <v>3.87</v>
      </c>
      <c r="AT29">
        <v>2686.0219999999999</v>
      </c>
      <c r="AU29">
        <v>0.61799999999999999</v>
      </c>
      <c r="AV29">
        <v>38.43</v>
      </c>
      <c r="AW29" t="s">
        <v>48</v>
      </c>
      <c r="AX29" t="s">
        <v>6</v>
      </c>
      <c r="AY29" t="s">
        <v>51</v>
      </c>
    </row>
    <row r="30" spans="1:67" x14ac:dyDescent="0.25">
      <c r="A30" t="s">
        <v>413</v>
      </c>
      <c r="B30" t="s">
        <v>45</v>
      </c>
      <c r="C30" t="s">
        <v>46</v>
      </c>
      <c r="D30" t="s">
        <v>408</v>
      </c>
      <c r="E30">
        <v>2.1589999999999998</v>
      </c>
      <c r="F30">
        <v>0.75700000000000001</v>
      </c>
      <c r="G30">
        <v>57.247999999999998</v>
      </c>
      <c r="H30">
        <v>2.5000000000000001E-2</v>
      </c>
      <c r="I30">
        <v>1.17</v>
      </c>
      <c r="J30" t="s">
        <v>48</v>
      </c>
      <c r="K30" t="s">
        <v>3</v>
      </c>
      <c r="L30">
        <v>8.9999999999999993E-3</v>
      </c>
      <c r="Q30">
        <v>1.2030000000000001</v>
      </c>
      <c r="R30">
        <v>6247.8410000000003</v>
      </c>
      <c r="S30">
        <v>1.125</v>
      </c>
      <c r="T30">
        <v>52.12</v>
      </c>
      <c r="U30" t="s">
        <v>48</v>
      </c>
      <c r="V30" t="s">
        <v>4</v>
      </c>
      <c r="W30">
        <v>1</v>
      </c>
      <c r="AB30">
        <v>6.2670000000000003</v>
      </c>
      <c r="AC30">
        <v>2142.7199999999998</v>
      </c>
      <c r="AD30">
        <v>0.121</v>
      </c>
      <c r="AE30">
        <v>5.62</v>
      </c>
      <c r="AF30" t="s">
        <v>48</v>
      </c>
      <c r="AG30" t="s">
        <v>5</v>
      </c>
      <c r="AH30">
        <v>0.34300000000000003</v>
      </c>
      <c r="AM30" t="s">
        <v>413</v>
      </c>
      <c r="AN30" t="s">
        <v>414</v>
      </c>
      <c r="AO30" t="s">
        <v>45</v>
      </c>
      <c r="AP30" t="s">
        <v>46</v>
      </c>
      <c r="AQ30" t="s">
        <v>410</v>
      </c>
      <c r="AR30">
        <v>1.9379999999999999</v>
      </c>
      <c r="AS30">
        <v>3.8370000000000002</v>
      </c>
      <c r="AT30">
        <v>3223.8310000000001</v>
      </c>
      <c r="AU30">
        <v>0.75800000000000001</v>
      </c>
      <c r="AV30">
        <v>39.1</v>
      </c>
      <c r="AW30" t="s">
        <v>48</v>
      </c>
      <c r="AX30" t="s">
        <v>6</v>
      </c>
      <c r="AY30" t="s">
        <v>51</v>
      </c>
    </row>
    <row r="31" spans="1:67" x14ac:dyDescent="0.25">
      <c r="A31" t="s">
        <v>415</v>
      </c>
      <c r="B31" t="s">
        <v>45</v>
      </c>
      <c r="C31" t="s">
        <v>46</v>
      </c>
      <c r="D31" t="s">
        <v>416</v>
      </c>
      <c r="E31">
        <v>2.3639999999999999</v>
      </c>
      <c r="F31">
        <v>0.75700000000000001</v>
      </c>
      <c r="G31">
        <v>58.881</v>
      </c>
      <c r="H31">
        <v>2.5999999999999999E-2</v>
      </c>
      <c r="I31">
        <v>1.1000000000000001</v>
      </c>
      <c r="J31" t="s">
        <v>48</v>
      </c>
      <c r="K31" t="s">
        <v>3</v>
      </c>
      <c r="L31">
        <v>8.9999999999999993E-3</v>
      </c>
      <c r="M31">
        <f t="shared" ref="M31" si="228">AVERAGE(I31:I33)</f>
        <v>1.0933333333333335</v>
      </c>
      <c r="N31">
        <f t="shared" ref="N31" si="229">STDEV(I31:I33)</f>
        <v>5.7735026918962632E-3</v>
      </c>
      <c r="O31">
        <f t="shared" ref="O31" si="230">N31/(SQRT(3))</f>
        <v>3.3333333333333366E-3</v>
      </c>
      <c r="P31">
        <f t="shared" ref="P31" si="231">(O31/M31)*100</f>
        <v>0.30487804878048808</v>
      </c>
      <c r="Q31">
        <v>1.2</v>
      </c>
      <c r="R31">
        <v>6823.3860000000004</v>
      </c>
      <c r="S31">
        <v>1.236</v>
      </c>
      <c r="T31">
        <v>52.28</v>
      </c>
      <c r="U31" t="s">
        <v>48</v>
      </c>
      <c r="V31" t="s">
        <v>4</v>
      </c>
      <c r="W31">
        <v>1</v>
      </c>
      <c r="X31">
        <f t="shared" ref="X31" si="232">AVERAGE(T31:T33)</f>
        <v>52.596666666666664</v>
      </c>
      <c r="Y31">
        <f t="shared" ref="Y31" si="233">STDEV(T31:T33)</f>
        <v>0.46457866215887894</v>
      </c>
      <c r="Z31">
        <f t="shared" ref="Z31" si="234">Y31/(SQRT(3))</f>
        <v>0.26822461565718497</v>
      </c>
      <c r="AA31">
        <f t="shared" ref="AA31" si="235">(Z31/X31)*100</f>
        <v>0.50996504656287156</v>
      </c>
      <c r="AB31">
        <v>6.33</v>
      </c>
      <c r="AC31">
        <v>2354.9989999999998</v>
      </c>
      <c r="AD31">
        <v>0.13300000000000001</v>
      </c>
      <c r="AE31">
        <v>5.61</v>
      </c>
      <c r="AF31" t="s">
        <v>48</v>
      </c>
      <c r="AG31" t="s">
        <v>5</v>
      </c>
      <c r="AH31">
        <v>0.34499999999999997</v>
      </c>
      <c r="AI31">
        <f t="shared" ref="AI31" si="236">AVERAGE(AE31:AE33)</f>
        <v>5.6400000000000006</v>
      </c>
      <c r="AJ31">
        <f t="shared" ref="AJ31" si="237">STDEV(AE31:AE33)</f>
        <v>3.6055512754639613E-2</v>
      </c>
      <c r="AK31">
        <f t="shared" ref="AK31" si="238">AJ31/(SQRT(3))</f>
        <v>2.0816659994661167E-2</v>
      </c>
      <c r="AL31">
        <f t="shared" ref="AL31" si="239">(AK31/AI31)*100</f>
        <v>0.36908971621739656</v>
      </c>
      <c r="AM31" t="s">
        <v>415</v>
      </c>
      <c r="AN31" t="s">
        <v>417</v>
      </c>
      <c r="AO31" t="s">
        <v>45</v>
      </c>
      <c r="AP31" t="s">
        <v>46</v>
      </c>
      <c r="AQ31" t="s">
        <v>418</v>
      </c>
      <c r="AR31">
        <v>2.4510000000000001</v>
      </c>
      <c r="AS31">
        <v>3.7170000000000001</v>
      </c>
      <c r="AT31">
        <v>4137.4660000000003</v>
      </c>
      <c r="AU31">
        <v>0.90700000000000003</v>
      </c>
      <c r="AV31">
        <v>37.020000000000003</v>
      </c>
      <c r="AW31" t="s">
        <v>48</v>
      </c>
      <c r="AX31" t="s">
        <v>6</v>
      </c>
      <c r="AY31" t="s">
        <v>51</v>
      </c>
      <c r="AZ31">
        <f t="shared" ref="AZ31" si="240">AVERAGE(AV31:AV33)</f>
        <v>36.923333333333332</v>
      </c>
      <c r="BA31">
        <f t="shared" ref="BA31" si="241">STDEV(AV31:AV33)</f>
        <v>8.5049005481155696E-2</v>
      </c>
      <c r="BB31">
        <f t="shared" ref="BB31" si="242">BA31/(SQRT(3))</f>
        <v>4.9103066208855198E-2</v>
      </c>
      <c r="BC31">
        <f t="shared" ref="BC31" si="243">(BB31/AZ31)*100</f>
        <v>0.13298654746462543</v>
      </c>
      <c r="BE31">
        <f t="shared" ref="BE31" si="244">X31/12</f>
        <v>4.383055555555555</v>
      </c>
      <c r="BF31">
        <f t="shared" ref="BF31" si="245">AI31/1</f>
        <v>5.6400000000000006</v>
      </c>
      <c r="BG31">
        <f t="shared" ref="BG31" si="246">M31/14</f>
        <v>7.8095238095238106E-2</v>
      </c>
      <c r="BH31">
        <f t="shared" ref="BH31" si="247">AZ31/16</f>
        <v>2.3077083333333333</v>
      </c>
      <c r="BJ31">
        <f t="shared" ref="BJ31" si="248">((2*BH31)-BF31+(3*BG31))/BE31</f>
        <v>-0.18030746109204837</v>
      </c>
      <c r="BK31">
        <f t="shared" ref="BK31" si="249">1-(BJ31/4)+((3*BG31)/(4*BE31))</f>
        <v>1.0584400152100892</v>
      </c>
      <c r="BL31">
        <f t="shared" ref="BL31" si="250">BE31-(BF31/2)-(BG31/2)+1</f>
        <v>2.5240079365079358</v>
      </c>
      <c r="BM31">
        <f t="shared" ref="BM31" si="251">BE31/BG31</f>
        <v>56.124491869918685</v>
      </c>
      <c r="BN31">
        <f t="shared" ref="BN31" si="252">BF31/BE31</f>
        <v>1.2867735597946641</v>
      </c>
      <c r="BO31">
        <f t="shared" ref="BO31" si="253">BH31/BE31</f>
        <v>0.52650674947715326</v>
      </c>
    </row>
    <row r="32" spans="1:67" x14ac:dyDescent="0.25">
      <c r="A32" t="s">
        <v>419</v>
      </c>
      <c r="B32" t="s">
        <v>45</v>
      </c>
      <c r="C32" t="s">
        <v>46</v>
      </c>
      <c r="D32" t="s">
        <v>416</v>
      </c>
      <c r="E32">
        <v>2.2610000000000001</v>
      </c>
      <c r="F32">
        <v>0.75700000000000001</v>
      </c>
      <c r="G32">
        <v>56.002000000000002</v>
      </c>
      <c r="H32">
        <v>2.5000000000000001E-2</v>
      </c>
      <c r="I32">
        <v>1.0900000000000001</v>
      </c>
      <c r="J32" t="s">
        <v>48</v>
      </c>
      <c r="K32" t="s">
        <v>3</v>
      </c>
      <c r="L32">
        <v>8.0000000000000002E-3</v>
      </c>
      <c r="Q32">
        <v>1.2130000000000001</v>
      </c>
      <c r="R32">
        <v>6644.0039999999999</v>
      </c>
      <c r="S32">
        <v>1.2010000000000001</v>
      </c>
      <c r="T32">
        <v>53.13</v>
      </c>
      <c r="U32" t="s">
        <v>48</v>
      </c>
      <c r="V32" t="s">
        <v>4</v>
      </c>
      <c r="W32">
        <v>1</v>
      </c>
      <c r="AB32">
        <v>6.29</v>
      </c>
      <c r="AC32">
        <v>2255.0790000000002</v>
      </c>
      <c r="AD32">
        <v>0.127</v>
      </c>
      <c r="AE32">
        <v>5.63</v>
      </c>
      <c r="AF32" t="s">
        <v>48</v>
      </c>
      <c r="AG32" t="s">
        <v>5</v>
      </c>
      <c r="AH32">
        <v>0.33900000000000002</v>
      </c>
      <c r="AM32" t="s">
        <v>419</v>
      </c>
      <c r="AN32" t="s">
        <v>420</v>
      </c>
      <c r="AO32" t="s">
        <v>45</v>
      </c>
      <c r="AP32" t="s">
        <v>46</v>
      </c>
      <c r="AQ32" t="s">
        <v>418</v>
      </c>
      <c r="AR32">
        <v>2.4870000000000001</v>
      </c>
      <c r="AS32">
        <v>3.7069999999999999</v>
      </c>
      <c r="AT32">
        <v>4184.1610000000001</v>
      </c>
      <c r="AU32">
        <v>0.91800000000000004</v>
      </c>
      <c r="AV32">
        <v>36.89</v>
      </c>
      <c r="AW32" t="s">
        <v>48</v>
      </c>
      <c r="AX32" t="s">
        <v>6</v>
      </c>
      <c r="AY32" t="s">
        <v>51</v>
      </c>
    </row>
    <row r="33" spans="1:67" x14ac:dyDescent="0.25">
      <c r="A33" t="s">
        <v>421</v>
      </c>
      <c r="B33" t="s">
        <v>45</v>
      </c>
      <c r="C33" t="s">
        <v>46</v>
      </c>
      <c r="D33" t="s">
        <v>416</v>
      </c>
      <c r="E33">
        <v>2.1829999999999998</v>
      </c>
      <c r="F33">
        <v>0.76300000000000001</v>
      </c>
      <c r="G33">
        <v>54.289000000000001</v>
      </c>
      <c r="H33">
        <v>2.4E-2</v>
      </c>
      <c r="I33">
        <v>1.0900000000000001</v>
      </c>
      <c r="J33" t="s">
        <v>48</v>
      </c>
      <c r="K33" t="s">
        <v>3</v>
      </c>
      <c r="L33">
        <v>8.9999999999999993E-3</v>
      </c>
      <c r="Q33">
        <v>1.2130000000000001</v>
      </c>
      <c r="R33">
        <v>6342.3739999999998</v>
      </c>
      <c r="S33">
        <v>1.143</v>
      </c>
      <c r="T33">
        <v>52.38</v>
      </c>
      <c r="U33" t="s">
        <v>48</v>
      </c>
      <c r="V33" t="s">
        <v>4</v>
      </c>
      <c r="W33">
        <v>1</v>
      </c>
      <c r="AB33">
        <v>6.2629999999999999</v>
      </c>
      <c r="AC33">
        <v>2193.4760000000001</v>
      </c>
      <c r="AD33">
        <v>0.124</v>
      </c>
      <c r="AE33">
        <v>5.68</v>
      </c>
      <c r="AF33" t="s">
        <v>48</v>
      </c>
      <c r="AG33" t="s">
        <v>5</v>
      </c>
      <c r="AH33">
        <v>0.34599999999999997</v>
      </c>
      <c r="AM33" t="s">
        <v>421</v>
      </c>
      <c r="AN33" t="s">
        <v>422</v>
      </c>
      <c r="AO33" t="s">
        <v>45</v>
      </c>
      <c r="AP33" t="s">
        <v>46</v>
      </c>
      <c r="AQ33" t="s">
        <v>418</v>
      </c>
      <c r="AR33">
        <v>1.776</v>
      </c>
      <c r="AS33">
        <v>3.7829999999999999</v>
      </c>
      <c r="AT33">
        <v>2985.4549999999999</v>
      </c>
      <c r="AU33">
        <v>0.65500000000000003</v>
      </c>
      <c r="AV33">
        <v>36.86</v>
      </c>
      <c r="AW33" t="s">
        <v>48</v>
      </c>
      <c r="AX33" t="s">
        <v>6</v>
      </c>
      <c r="AY33" t="s">
        <v>51</v>
      </c>
    </row>
    <row r="34" spans="1:67" x14ac:dyDescent="0.25">
      <c r="A34" t="s">
        <v>423</v>
      </c>
      <c r="B34" t="s">
        <v>45</v>
      </c>
      <c r="C34" t="s">
        <v>46</v>
      </c>
      <c r="D34" t="s">
        <v>424</v>
      </c>
      <c r="E34">
        <v>1.9930000000000001</v>
      </c>
      <c r="F34">
        <v>0.76</v>
      </c>
      <c r="G34">
        <v>48.258000000000003</v>
      </c>
      <c r="H34">
        <v>2.1000000000000001E-2</v>
      </c>
      <c r="I34">
        <v>1.07</v>
      </c>
      <c r="J34" t="s">
        <v>48</v>
      </c>
      <c r="K34" t="s">
        <v>3</v>
      </c>
      <c r="L34">
        <v>8.0000000000000002E-3</v>
      </c>
      <c r="M34">
        <f t="shared" ref="M34" si="254">AVERAGE(I34:I36)</f>
        <v>1.0666666666666667</v>
      </c>
      <c r="N34">
        <f t="shared" ref="N34" si="255">STDEV(I34:I36)</f>
        <v>5.7735026918962632E-3</v>
      </c>
      <c r="O34">
        <f t="shared" ref="O34" si="256">N34/(SQRT(3))</f>
        <v>3.3333333333333366E-3</v>
      </c>
      <c r="P34">
        <f t="shared" ref="P34" si="257">(O34/M34)*100</f>
        <v>0.31250000000000033</v>
      </c>
      <c r="Q34">
        <v>1.22</v>
      </c>
      <c r="R34">
        <v>5849.6530000000002</v>
      </c>
      <c r="S34">
        <v>1.05</v>
      </c>
      <c r="T34">
        <v>52.67</v>
      </c>
      <c r="U34" t="s">
        <v>48</v>
      </c>
      <c r="V34" t="s">
        <v>4</v>
      </c>
      <c r="W34">
        <v>1</v>
      </c>
      <c r="X34">
        <f t="shared" ref="X34" si="258">AVERAGE(T34:T36)</f>
        <v>53.02</v>
      </c>
      <c r="Y34">
        <f t="shared" ref="Y34" si="259">STDEV(T34:T36)</f>
        <v>0.45177427992306074</v>
      </c>
      <c r="Z34">
        <f t="shared" ref="Z34" si="260">Y34/(SQRT(3))</f>
        <v>0.26083200212652846</v>
      </c>
      <c r="AA34">
        <f t="shared" ref="AA34" si="261">(Z34/X34)*100</f>
        <v>0.49195021147968399</v>
      </c>
      <c r="AB34">
        <v>6.2169999999999996</v>
      </c>
      <c r="AC34">
        <v>1977.184</v>
      </c>
      <c r="AD34">
        <v>0.113</v>
      </c>
      <c r="AE34">
        <v>5.65</v>
      </c>
      <c r="AF34" t="s">
        <v>48</v>
      </c>
      <c r="AG34" t="s">
        <v>5</v>
      </c>
      <c r="AH34">
        <v>0.33800000000000002</v>
      </c>
      <c r="AI34">
        <f t="shared" ref="AI34" si="262">AVERAGE(AE34:AE36)</f>
        <v>5.5166666666666657</v>
      </c>
      <c r="AJ34">
        <f t="shared" ref="AJ34" si="263">STDEV(AE34:AE36)</f>
        <v>0.13012814197295458</v>
      </c>
      <c r="AK34">
        <f t="shared" ref="AK34" si="264">AJ34/(SQRT(3))</f>
        <v>7.5129517797231177E-2</v>
      </c>
      <c r="AL34">
        <f t="shared" ref="AL34" si="265">(AK34/AI34)*100</f>
        <v>1.3618643709467888</v>
      </c>
      <c r="AM34" t="s">
        <v>423</v>
      </c>
      <c r="AN34" t="s">
        <v>425</v>
      </c>
      <c r="AO34" t="s">
        <v>45</v>
      </c>
      <c r="AP34" t="s">
        <v>46</v>
      </c>
      <c r="AQ34" t="s">
        <v>426</v>
      </c>
      <c r="AR34">
        <v>2.194</v>
      </c>
      <c r="AS34">
        <v>3.7970000000000002</v>
      </c>
      <c r="AT34">
        <v>3627.915</v>
      </c>
      <c r="AU34">
        <v>0.875</v>
      </c>
      <c r="AV34">
        <v>39.9</v>
      </c>
      <c r="AW34" t="s">
        <v>48</v>
      </c>
      <c r="AX34" t="s">
        <v>6</v>
      </c>
      <c r="AY34" t="s">
        <v>51</v>
      </c>
      <c r="AZ34">
        <f t="shared" ref="AZ34" si="266">AVERAGE(AV34:AV36)</f>
        <v>40.126666666666672</v>
      </c>
      <c r="BA34">
        <f t="shared" ref="BA34" si="267">STDEV(AV34:AV36)</f>
        <v>0.22030282189144648</v>
      </c>
      <c r="BB34">
        <f t="shared" ref="BB34" si="268">BA34/(SQRT(3))</f>
        <v>0.12719189352226082</v>
      </c>
      <c r="BC34">
        <f t="shared" ref="BC34" si="269">(BB34/AZ34)*100</f>
        <v>0.31697597654658782</v>
      </c>
      <c r="BE34">
        <f t="shared" ref="BE34" si="270">X34/12</f>
        <v>4.4183333333333339</v>
      </c>
      <c r="BF34">
        <f t="shared" ref="BF34" si="271">AI34/1</f>
        <v>5.5166666666666657</v>
      </c>
      <c r="BG34">
        <f t="shared" ref="BG34" si="272">M34/14</f>
        <v>7.6190476190476183E-2</v>
      </c>
      <c r="BH34">
        <f t="shared" ref="BH34" si="273">AZ34/16</f>
        <v>2.507916666666667</v>
      </c>
      <c r="BJ34">
        <f t="shared" ref="BJ34" si="274">((2*BH34)-BF34+(3*BG34))/BE34</f>
        <v>-6.1620951662445064E-2</v>
      </c>
      <c r="BK34">
        <f t="shared" ref="BK34" si="275">1-(BJ34/4)+((3*BG34)/(4*BE34))</f>
        <v>1.0283383628819314</v>
      </c>
      <c r="BL34">
        <f t="shared" ref="BL34" si="276">BE34-(BF34/2)-(BG34/2)+1</f>
        <v>2.6219047619047631</v>
      </c>
      <c r="BM34">
        <f t="shared" ref="BM34" si="277">BE34/BG34</f>
        <v>57.990625000000016</v>
      </c>
      <c r="BN34">
        <f t="shared" ref="BN34" si="278">BF34/BE34</f>
        <v>1.2485854394568083</v>
      </c>
      <c r="BO34">
        <f t="shared" ref="BO34" si="279">BH34/BE34</f>
        <v>0.56761599396454165</v>
      </c>
    </row>
    <row r="35" spans="1:67" x14ac:dyDescent="0.25">
      <c r="A35" t="s">
        <v>427</v>
      </c>
      <c r="B35" t="s">
        <v>45</v>
      </c>
      <c r="C35" t="s">
        <v>46</v>
      </c>
      <c r="D35" t="s">
        <v>424</v>
      </c>
      <c r="E35">
        <v>1.6080000000000001</v>
      </c>
      <c r="F35">
        <v>0.76700000000000002</v>
      </c>
      <c r="G35">
        <v>38.863999999999997</v>
      </c>
      <c r="H35">
        <v>1.7000000000000001E-2</v>
      </c>
      <c r="I35">
        <v>1.06</v>
      </c>
      <c r="J35" t="s">
        <v>48</v>
      </c>
      <c r="K35" t="s">
        <v>3</v>
      </c>
      <c r="L35">
        <v>8.0000000000000002E-3</v>
      </c>
      <c r="Q35">
        <v>1.24</v>
      </c>
      <c r="R35">
        <v>4783.7489999999998</v>
      </c>
      <c r="S35">
        <v>0.85</v>
      </c>
      <c r="T35">
        <v>52.86</v>
      </c>
      <c r="U35" t="s">
        <v>48</v>
      </c>
      <c r="V35" t="s">
        <v>4</v>
      </c>
      <c r="W35">
        <v>1</v>
      </c>
      <c r="AB35">
        <v>6.11</v>
      </c>
      <c r="AC35">
        <v>1487.1790000000001</v>
      </c>
      <c r="AD35">
        <v>8.6999999999999994E-2</v>
      </c>
      <c r="AE35">
        <v>5.39</v>
      </c>
      <c r="AF35" t="s">
        <v>48</v>
      </c>
      <c r="AG35" t="s">
        <v>5</v>
      </c>
      <c r="AH35">
        <v>0.311</v>
      </c>
      <c r="AM35" t="s">
        <v>427</v>
      </c>
      <c r="AN35" t="s">
        <v>428</v>
      </c>
      <c r="AO35" t="s">
        <v>45</v>
      </c>
      <c r="AP35" t="s">
        <v>46</v>
      </c>
      <c r="AQ35" t="s">
        <v>426</v>
      </c>
      <c r="AR35">
        <v>2.1930000000000001</v>
      </c>
      <c r="AS35">
        <v>3.7869999999999999</v>
      </c>
      <c r="AT35">
        <v>3660.846</v>
      </c>
      <c r="AU35">
        <v>0.88500000000000001</v>
      </c>
      <c r="AV35">
        <v>40.340000000000003</v>
      </c>
      <c r="AW35" t="s">
        <v>48</v>
      </c>
      <c r="AX35" t="s">
        <v>6</v>
      </c>
      <c r="AY35" t="s">
        <v>51</v>
      </c>
    </row>
    <row r="36" spans="1:67" x14ac:dyDescent="0.25">
      <c r="A36" t="s">
        <v>429</v>
      </c>
      <c r="B36" t="s">
        <v>45</v>
      </c>
      <c r="C36" t="s">
        <v>46</v>
      </c>
      <c r="D36" t="s">
        <v>424</v>
      </c>
      <c r="E36">
        <v>2.573</v>
      </c>
      <c r="F36">
        <v>0.76</v>
      </c>
      <c r="G36">
        <v>62.588999999999999</v>
      </c>
      <c r="H36">
        <v>2.8000000000000001E-2</v>
      </c>
      <c r="I36">
        <v>1.07</v>
      </c>
      <c r="J36" t="s">
        <v>48</v>
      </c>
      <c r="K36" t="s">
        <v>3</v>
      </c>
      <c r="L36">
        <v>8.0000000000000002E-3</v>
      </c>
      <c r="Q36">
        <v>1.2070000000000001</v>
      </c>
      <c r="R36">
        <v>7551.2039999999997</v>
      </c>
      <c r="S36">
        <v>1.377</v>
      </c>
      <c r="T36">
        <v>53.53</v>
      </c>
      <c r="U36" t="s">
        <v>48</v>
      </c>
      <c r="V36" t="s">
        <v>4</v>
      </c>
      <c r="W36">
        <v>1</v>
      </c>
      <c r="AB36">
        <v>6.3529999999999998</v>
      </c>
      <c r="AC36">
        <v>2529.4679999999998</v>
      </c>
      <c r="AD36">
        <v>0.14199999999999999</v>
      </c>
      <c r="AE36">
        <v>5.51</v>
      </c>
      <c r="AF36" t="s">
        <v>48</v>
      </c>
      <c r="AG36" t="s">
        <v>5</v>
      </c>
      <c r="AH36">
        <v>0.33500000000000002</v>
      </c>
      <c r="AM36" t="s">
        <v>429</v>
      </c>
      <c r="AN36" t="s">
        <v>430</v>
      </c>
      <c r="AO36" t="s">
        <v>45</v>
      </c>
      <c r="AP36" t="s">
        <v>46</v>
      </c>
      <c r="AQ36" t="s">
        <v>426</v>
      </c>
      <c r="AR36">
        <v>2.2309999999999999</v>
      </c>
      <c r="AS36">
        <v>3.79</v>
      </c>
      <c r="AT36">
        <v>3699.2089999999998</v>
      </c>
      <c r="AU36">
        <v>0.89600000000000002</v>
      </c>
      <c r="AV36">
        <v>40.14</v>
      </c>
      <c r="AW36" t="s">
        <v>48</v>
      </c>
      <c r="AX36" t="s">
        <v>6</v>
      </c>
      <c r="AY36" t="s">
        <v>51</v>
      </c>
    </row>
    <row r="37" spans="1:67" x14ac:dyDescent="0.25">
      <c r="A37" t="s">
        <v>431</v>
      </c>
      <c r="B37" t="s">
        <v>45</v>
      </c>
      <c r="C37" t="s">
        <v>46</v>
      </c>
      <c r="D37" t="s">
        <v>432</v>
      </c>
      <c r="E37">
        <v>2.2970000000000002</v>
      </c>
      <c r="F37">
        <v>0.75700000000000001</v>
      </c>
      <c r="G37">
        <v>57.484999999999999</v>
      </c>
      <c r="H37">
        <v>2.5000000000000001E-2</v>
      </c>
      <c r="I37">
        <v>1.1000000000000001</v>
      </c>
      <c r="J37" t="s">
        <v>48</v>
      </c>
      <c r="K37" t="s">
        <v>3</v>
      </c>
      <c r="L37">
        <v>8.9999999999999993E-3</v>
      </c>
      <c r="M37">
        <f t="shared" ref="M37" si="280">AVERAGE(I37:I39)</f>
        <v>1.1000000000000001</v>
      </c>
      <c r="N37">
        <f t="shared" ref="N37" si="281">STDEV(I37:I39)</f>
        <v>0</v>
      </c>
      <c r="O37">
        <f t="shared" ref="O37" si="282">N37/(SQRT(3))</f>
        <v>0</v>
      </c>
      <c r="P37">
        <f t="shared" ref="P37" si="283">(O37/M37)*100</f>
        <v>0</v>
      </c>
      <c r="Q37">
        <v>1.2130000000000001</v>
      </c>
      <c r="R37">
        <v>6593.4189999999999</v>
      </c>
      <c r="S37">
        <v>1.1919999999999999</v>
      </c>
      <c r="T37">
        <v>51.87</v>
      </c>
      <c r="U37" t="s">
        <v>48</v>
      </c>
      <c r="V37" t="s">
        <v>4</v>
      </c>
      <c r="W37">
        <v>1</v>
      </c>
      <c r="X37">
        <f t="shared" ref="X37" si="284">AVERAGE(T37:T39)</f>
        <v>51.933333333333337</v>
      </c>
      <c r="Y37">
        <f t="shared" ref="Y37" si="285">STDEV(T37:T39)</f>
        <v>0.20256686138984387</v>
      </c>
      <c r="Z37">
        <f t="shared" ref="Z37" si="286">Y37/(SQRT(3))</f>
        <v>0.11695203195232397</v>
      </c>
      <c r="AA37">
        <f t="shared" ref="AA37" si="287">(Z37/X37)*100</f>
        <v>0.22519646717392289</v>
      </c>
      <c r="AB37">
        <v>6.3470000000000004</v>
      </c>
      <c r="AC37">
        <v>2252.7759999999998</v>
      </c>
      <c r="AD37">
        <v>0.127</v>
      </c>
      <c r="AE37">
        <v>5.53</v>
      </c>
      <c r="AF37" t="s">
        <v>48</v>
      </c>
      <c r="AG37" t="s">
        <v>5</v>
      </c>
      <c r="AH37">
        <v>0.34200000000000003</v>
      </c>
      <c r="AI37">
        <f t="shared" ref="AI37" si="288">AVERAGE(AE37:AE39)</f>
        <v>5.5233333333333334</v>
      </c>
      <c r="AJ37">
        <f t="shared" ref="AJ37" si="289">STDEV(AE37:AE39)</f>
        <v>0.10016652800877822</v>
      </c>
      <c r="AK37">
        <f t="shared" ref="AK37" si="290">AJ37/(SQRT(3))</f>
        <v>5.7831171909658294E-2</v>
      </c>
      <c r="AL37">
        <f t="shared" ref="AL37" si="291">(AK37/AI37)*100</f>
        <v>1.0470338909413088</v>
      </c>
      <c r="AM37" t="s">
        <v>431</v>
      </c>
      <c r="AN37" t="s">
        <v>433</v>
      </c>
      <c r="AO37" t="s">
        <v>45</v>
      </c>
      <c r="AP37" t="s">
        <v>46</v>
      </c>
      <c r="AQ37" t="s">
        <v>434</v>
      </c>
      <c r="AR37">
        <v>2.234</v>
      </c>
      <c r="AS37">
        <v>3.76</v>
      </c>
      <c r="AT37">
        <v>3797.5790000000002</v>
      </c>
      <c r="AU37">
        <v>0.83299999999999996</v>
      </c>
      <c r="AV37">
        <v>37.28</v>
      </c>
      <c r="AW37" t="s">
        <v>48</v>
      </c>
      <c r="AX37" t="s">
        <v>6</v>
      </c>
      <c r="AY37" t="s">
        <v>51</v>
      </c>
      <c r="AZ37">
        <f t="shared" ref="AZ37" si="292">AVERAGE(AV37:AV39)</f>
        <v>37.263333333333328</v>
      </c>
      <c r="BA37">
        <f t="shared" ref="BA37" si="293">STDEV(AV37:AV39)</f>
        <v>0.31533051443419519</v>
      </c>
      <c r="BB37">
        <f t="shared" ref="BB37" si="294">BA37/(SQRT(3))</f>
        <v>0.18205615739228578</v>
      </c>
      <c r="BC37">
        <f t="shared" ref="BC37" si="295">(BB37/AZ37)*100</f>
        <v>0.48856648374349892</v>
      </c>
      <c r="BE37">
        <f t="shared" ref="BE37" si="296">X37/12</f>
        <v>4.3277777777777784</v>
      </c>
      <c r="BF37">
        <f t="shared" ref="BF37" si="297">AI37/1</f>
        <v>5.5233333333333334</v>
      </c>
      <c r="BG37">
        <f t="shared" ref="BG37" si="298">M37/14</f>
        <v>7.8571428571428584E-2</v>
      </c>
      <c r="BH37">
        <f t="shared" ref="BH37" si="299">AZ37/16</f>
        <v>2.328958333333333</v>
      </c>
      <c r="BJ37">
        <f t="shared" ref="BJ37" si="300">((2*BH37)-BF37+(3*BG37))/BE37</f>
        <v>-0.14550247570144889</v>
      </c>
      <c r="BK37">
        <f t="shared" ref="BK37" si="301">1-(BJ37/4)+((3*BG37)/(4*BE37))</f>
        <v>1.0499919768934531</v>
      </c>
      <c r="BL37">
        <f t="shared" ref="BL37" si="302">BE37-(BF37/2)-(BG37/2)+1</f>
        <v>2.5268253968253971</v>
      </c>
      <c r="BM37">
        <f t="shared" ref="BM37" si="303">BE37/BG37</f>
        <v>55.080808080808083</v>
      </c>
      <c r="BN37">
        <f t="shared" ref="BN37" si="304">BF37/BE37</f>
        <v>1.2762516046213093</v>
      </c>
      <c r="BO37">
        <f t="shared" ref="BO37" si="305">BH37/BE37</f>
        <v>0.53814184852374825</v>
      </c>
    </row>
    <row r="38" spans="1:67" x14ac:dyDescent="0.25">
      <c r="A38" t="s">
        <v>435</v>
      </c>
      <c r="B38" t="s">
        <v>45</v>
      </c>
      <c r="C38" t="s">
        <v>46</v>
      </c>
      <c r="D38" t="s">
        <v>432</v>
      </c>
      <c r="E38">
        <v>1.798</v>
      </c>
      <c r="F38">
        <v>0.76</v>
      </c>
      <c r="G38">
        <v>44.988999999999997</v>
      </c>
      <c r="H38">
        <v>0.02</v>
      </c>
      <c r="I38">
        <v>1.1000000000000001</v>
      </c>
      <c r="J38" t="s">
        <v>48</v>
      </c>
      <c r="K38" t="s">
        <v>3</v>
      </c>
      <c r="L38">
        <v>8.9999999999999993E-3</v>
      </c>
      <c r="Q38">
        <v>1.2370000000000001</v>
      </c>
      <c r="R38">
        <v>5255.0789999999997</v>
      </c>
      <c r="S38">
        <v>0.93799999999999994</v>
      </c>
      <c r="T38">
        <v>52.16</v>
      </c>
      <c r="U38" t="s">
        <v>48</v>
      </c>
      <c r="V38" t="s">
        <v>4</v>
      </c>
      <c r="W38">
        <v>1</v>
      </c>
      <c r="AB38">
        <v>6.1870000000000003</v>
      </c>
      <c r="AC38">
        <v>1691.6310000000001</v>
      </c>
      <c r="AD38">
        <v>9.7000000000000003E-2</v>
      </c>
      <c r="AE38">
        <v>5.42</v>
      </c>
      <c r="AF38" t="s">
        <v>48</v>
      </c>
      <c r="AG38" t="s">
        <v>5</v>
      </c>
      <c r="AH38">
        <v>0.32200000000000001</v>
      </c>
      <c r="AM38" t="s">
        <v>435</v>
      </c>
      <c r="AN38" t="s">
        <v>436</v>
      </c>
      <c r="AO38" t="s">
        <v>45</v>
      </c>
      <c r="AP38" t="s">
        <v>46</v>
      </c>
      <c r="AQ38" t="s">
        <v>434</v>
      </c>
      <c r="AR38">
        <v>2.0960000000000001</v>
      </c>
      <c r="AS38">
        <v>3.77</v>
      </c>
      <c r="AT38">
        <v>3590.848</v>
      </c>
      <c r="AU38">
        <v>0.78700000000000003</v>
      </c>
      <c r="AV38">
        <v>37.57</v>
      </c>
      <c r="AW38" t="s">
        <v>48</v>
      </c>
      <c r="AX38" t="s">
        <v>6</v>
      </c>
      <c r="AY38" t="s">
        <v>51</v>
      </c>
    </row>
    <row r="39" spans="1:67" x14ac:dyDescent="0.25">
      <c r="A39" t="s">
        <v>437</v>
      </c>
      <c r="B39" t="s">
        <v>45</v>
      </c>
      <c r="C39" t="s">
        <v>46</v>
      </c>
      <c r="D39" t="s">
        <v>432</v>
      </c>
      <c r="E39">
        <v>1.9039999999999999</v>
      </c>
      <c r="F39">
        <v>0.753</v>
      </c>
      <c r="G39">
        <v>47.662999999999997</v>
      </c>
      <c r="H39">
        <v>2.1000000000000001E-2</v>
      </c>
      <c r="I39">
        <v>1.1000000000000001</v>
      </c>
      <c r="J39" t="s">
        <v>48</v>
      </c>
      <c r="K39" t="s">
        <v>3</v>
      </c>
      <c r="L39">
        <v>8.9999999999999993E-3</v>
      </c>
      <c r="Q39">
        <v>1.2170000000000001</v>
      </c>
      <c r="R39">
        <v>5510.2169999999996</v>
      </c>
      <c r="S39">
        <v>0.98599999999999999</v>
      </c>
      <c r="T39">
        <v>51.77</v>
      </c>
      <c r="U39" t="s">
        <v>48</v>
      </c>
      <c r="V39" t="s">
        <v>4</v>
      </c>
      <c r="W39">
        <v>1</v>
      </c>
      <c r="AB39">
        <v>6.2069999999999999</v>
      </c>
      <c r="AC39">
        <v>1872.566</v>
      </c>
      <c r="AD39">
        <v>0.107</v>
      </c>
      <c r="AE39">
        <v>5.62</v>
      </c>
      <c r="AF39" t="s">
        <v>48</v>
      </c>
      <c r="AG39" t="s">
        <v>5</v>
      </c>
      <c r="AH39">
        <v>0.34</v>
      </c>
      <c r="AM39" t="s">
        <v>437</v>
      </c>
      <c r="AN39" t="s">
        <v>438</v>
      </c>
      <c r="AO39" t="s">
        <v>45</v>
      </c>
      <c r="AP39" t="s">
        <v>46</v>
      </c>
      <c r="AQ39" t="s">
        <v>434</v>
      </c>
      <c r="AR39">
        <v>2.3010000000000002</v>
      </c>
      <c r="AS39">
        <v>3.7469999999999999</v>
      </c>
      <c r="AT39">
        <v>3876.49</v>
      </c>
      <c r="AU39">
        <v>0.85</v>
      </c>
      <c r="AV39">
        <v>36.94</v>
      </c>
      <c r="AW39" t="s">
        <v>48</v>
      </c>
      <c r="AX39" t="s">
        <v>6</v>
      </c>
      <c r="AY39" t="s">
        <v>51</v>
      </c>
    </row>
    <row r="40" spans="1:67" x14ac:dyDescent="0.25">
      <c r="A40" t="s">
        <v>439</v>
      </c>
      <c r="B40" t="s">
        <v>45</v>
      </c>
      <c r="C40" t="s">
        <v>46</v>
      </c>
      <c r="D40" t="s">
        <v>440</v>
      </c>
      <c r="E40">
        <v>2.1269999999999998</v>
      </c>
      <c r="F40">
        <v>0.76</v>
      </c>
      <c r="G40">
        <v>52.758000000000003</v>
      </c>
      <c r="H40">
        <v>2.3E-2</v>
      </c>
      <c r="I40">
        <v>1.0900000000000001</v>
      </c>
      <c r="J40" t="s">
        <v>48</v>
      </c>
      <c r="K40" t="s">
        <v>3</v>
      </c>
      <c r="L40">
        <v>8.0000000000000002E-3</v>
      </c>
      <c r="M40">
        <f t="shared" ref="M40" si="306">AVERAGE(I40:I42)</f>
        <v>1.08</v>
      </c>
      <c r="N40">
        <f t="shared" ref="N40" si="307">STDEV(I40:I42)</f>
        <v>1.0000000000000009E-2</v>
      </c>
      <c r="O40">
        <f t="shared" ref="O40" si="308">N40/(SQRT(3))</f>
        <v>5.7735026918962632E-3</v>
      </c>
      <c r="P40">
        <f t="shared" ref="P40" si="309">(O40/M40)*100</f>
        <v>0.53458358258298722</v>
      </c>
      <c r="Q40">
        <v>1.21</v>
      </c>
      <c r="R40">
        <v>6264.3590000000004</v>
      </c>
      <c r="S40">
        <v>1.129</v>
      </c>
      <c r="T40">
        <v>53.06</v>
      </c>
      <c r="U40" t="s">
        <v>48</v>
      </c>
      <c r="V40" t="s">
        <v>4</v>
      </c>
      <c r="W40">
        <v>1</v>
      </c>
      <c r="X40">
        <f t="shared" ref="X40" si="310">AVERAGE(T40:T42)</f>
        <v>53.243333333333339</v>
      </c>
      <c r="Y40">
        <f t="shared" ref="Y40" si="311">STDEV(T40:T42)</f>
        <v>0.43500957843860633</v>
      </c>
      <c r="Z40">
        <f t="shared" ref="Z40" si="312">Y40/(SQRT(3))</f>
        <v>0.25115289721159501</v>
      </c>
      <c r="AA40">
        <f t="shared" ref="AA40" si="313">(Z40/X40)*100</f>
        <v>0.47170768899692289</v>
      </c>
      <c r="AB40">
        <v>6.2130000000000001</v>
      </c>
      <c r="AC40">
        <v>2095.2510000000002</v>
      </c>
      <c r="AD40">
        <v>0.11899999999999999</v>
      </c>
      <c r="AE40">
        <v>5.58</v>
      </c>
      <c r="AF40" t="s">
        <v>48</v>
      </c>
      <c r="AG40" t="s">
        <v>5</v>
      </c>
      <c r="AH40">
        <v>0.33400000000000002</v>
      </c>
      <c r="AI40">
        <f t="shared" ref="AI40" si="314">AVERAGE(AE40:AE42)</f>
        <v>5.5733333333333341</v>
      </c>
      <c r="AJ40">
        <f t="shared" ref="AJ40" si="315">STDEV(AE40:AE42)</f>
        <v>0.12013880860626742</v>
      </c>
      <c r="AK40">
        <f t="shared" ref="AK40" si="316">AJ40/(SQRT(3))</f>
        <v>6.9362173488949436E-2</v>
      </c>
      <c r="AL40">
        <f t="shared" ref="AL40" si="317">(AK40/AI40)*100</f>
        <v>1.2445366056629681</v>
      </c>
      <c r="AM40" t="s">
        <v>439</v>
      </c>
      <c r="AN40" t="s">
        <v>441</v>
      </c>
      <c r="AO40" t="s">
        <v>45</v>
      </c>
      <c r="AP40" t="s">
        <v>46</v>
      </c>
      <c r="AQ40" t="s">
        <v>442</v>
      </c>
      <c r="AR40">
        <v>2.1669999999999998</v>
      </c>
      <c r="AS40">
        <v>3.77</v>
      </c>
      <c r="AT40">
        <v>3615.1089999999999</v>
      </c>
      <c r="AU40">
        <v>0.79800000000000004</v>
      </c>
      <c r="AV40">
        <v>36.840000000000003</v>
      </c>
      <c r="AW40" t="s">
        <v>48</v>
      </c>
      <c r="AX40" t="s">
        <v>6</v>
      </c>
      <c r="AY40" t="s">
        <v>51</v>
      </c>
      <c r="AZ40">
        <f t="shared" ref="AZ40" si="318">AVERAGE(AV40:AV42)</f>
        <v>36.03</v>
      </c>
      <c r="BA40">
        <f t="shared" ref="BA40" si="319">STDEV(AV40:AV42)</f>
        <v>0.75345869163478496</v>
      </c>
      <c r="BB40">
        <f t="shared" ref="BB40" si="320">BA40/SQRT(3)</f>
        <v>0.43500957843860633</v>
      </c>
      <c r="BC40">
        <f t="shared" ref="BC40" si="321">(BB40/AZ40)*100</f>
        <v>1.2073538119306311</v>
      </c>
      <c r="BE40">
        <f t="shared" ref="BE40" si="322">X40/12</f>
        <v>4.4369444444444452</v>
      </c>
      <c r="BF40">
        <f t="shared" ref="BF40" si="323">AI40/1</f>
        <v>5.5733333333333341</v>
      </c>
      <c r="BG40">
        <f t="shared" ref="BG40" si="324">M40/14</f>
        <v>7.7142857142857152E-2</v>
      </c>
      <c r="BH40">
        <f t="shared" ref="BH40" si="325">AZ40/16</f>
        <v>2.2518750000000001</v>
      </c>
      <c r="BJ40">
        <f t="shared" ref="BJ40" si="326">((2*BH40)-BF40+(3*BG40))/BE40</f>
        <v>-0.18890359624723876</v>
      </c>
      <c r="BK40">
        <f t="shared" ref="BK40" si="327">1-(BJ40/4)+((3*BG40)/(4*BE40))</f>
        <v>1.0602657609716397</v>
      </c>
      <c r="BL40">
        <f t="shared" ref="BL40" si="328">BE40-(BF40/2)-(BG40/2)+1</f>
        <v>2.6117063492063499</v>
      </c>
      <c r="BM40">
        <f t="shared" ref="BM40" si="329">BE40/BG40</f>
        <v>57.515946502057616</v>
      </c>
      <c r="BN40">
        <f t="shared" ref="BN40" si="330">BF40/BE40</f>
        <v>1.2561197019971202</v>
      </c>
      <c r="BO40">
        <f t="shared" ref="BO40" si="331">BH40/BE40</f>
        <v>0.50752832905528067</v>
      </c>
    </row>
    <row r="41" spans="1:67" x14ac:dyDescent="0.25">
      <c r="A41" t="s">
        <v>443</v>
      </c>
      <c r="B41" t="s">
        <v>45</v>
      </c>
      <c r="C41" t="s">
        <v>46</v>
      </c>
      <c r="D41" t="s">
        <v>440</v>
      </c>
      <c r="E41">
        <v>1.786</v>
      </c>
      <c r="F41">
        <v>0.75700000000000001</v>
      </c>
      <c r="G41">
        <v>43.796999999999997</v>
      </c>
      <c r="H41">
        <v>1.9E-2</v>
      </c>
      <c r="I41">
        <v>1.08</v>
      </c>
      <c r="J41" t="s">
        <v>48</v>
      </c>
      <c r="K41" t="s">
        <v>3</v>
      </c>
      <c r="L41">
        <v>8.0000000000000002E-3</v>
      </c>
      <c r="Q41">
        <v>1.21</v>
      </c>
      <c r="R41">
        <v>5295.4</v>
      </c>
      <c r="S41">
        <v>0.94499999999999995</v>
      </c>
      <c r="T41">
        <v>52.93</v>
      </c>
      <c r="U41" t="s">
        <v>48</v>
      </c>
      <c r="V41" t="s">
        <v>4</v>
      </c>
      <c r="W41">
        <v>1</v>
      </c>
      <c r="AB41">
        <v>6.12</v>
      </c>
      <c r="AC41">
        <v>1690.771</v>
      </c>
      <c r="AD41">
        <v>9.7000000000000003E-2</v>
      </c>
      <c r="AE41">
        <v>5.45</v>
      </c>
      <c r="AF41" t="s">
        <v>48</v>
      </c>
      <c r="AG41" t="s">
        <v>5</v>
      </c>
      <c r="AH41">
        <v>0.31900000000000001</v>
      </c>
      <c r="AM41" t="s">
        <v>443</v>
      </c>
      <c r="AN41" t="s">
        <v>444</v>
      </c>
      <c r="AO41" t="s">
        <v>45</v>
      </c>
      <c r="AP41" t="s">
        <v>46</v>
      </c>
      <c r="AQ41" t="s">
        <v>442</v>
      </c>
      <c r="AR41">
        <v>2.242</v>
      </c>
      <c r="AS41">
        <v>3.77</v>
      </c>
      <c r="AT41">
        <v>3645.0650000000001</v>
      </c>
      <c r="AU41">
        <v>0.80500000000000005</v>
      </c>
      <c r="AV41">
        <v>35.9</v>
      </c>
      <c r="AW41" t="s">
        <v>48</v>
      </c>
      <c r="AX41" t="s">
        <v>6</v>
      </c>
      <c r="AY41" t="s">
        <v>51</v>
      </c>
    </row>
    <row r="42" spans="1:67" x14ac:dyDescent="0.25">
      <c r="A42" t="s">
        <v>445</v>
      </c>
      <c r="B42" t="s">
        <v>45</v>
      </c>
      <c r="C42" t="s">
        <v>46</v>
      </c>
      <c r="D42" t="s">
        <v>440</v>
      </c>
      <c r="E42">
        <v>2.0670000000000002</v>
      </c>
      <c r="F42">
        <v>0.76300000000000001</v>
      </c>
      <c r="G42">
        <v>50.302999999999997</v>
      </c>
      <c r="H42">
        <v>2.1999999999999999E-2</v>
      </c>
      <c r="I42">
        <v>1.07</v>
      </c>
      <c r="J42" t="s">
        <v>48</v>
      </c>
      <c r="K42" t="s">
        <v>3</v>
      </c>
      <c r="L42">
        <v>8.0000000000000002E-3</v>
      </c>
      <c r="Q42">
        <v>1.22</v>
      </c>
      <c r="R42">
        <v>6171.317</v>
      </c>
      <c r="S42">
        <v>1.111</v>
      </c>
      <c r="T42">
        <v>53.74</v>
      </c>
      <c r="U42" t="s">
        <v>48</v>
      </c>
      <c r="V42" t="s">
        <v>4</v>
      </c>
      <c r="W42">
        <v>1</v>
      </c>
      <c r="AB42">
        <v>6.2030000000000003</v>
      </c>
      <c r="AC42">
        <v>2072.9140000000002</v>
      </c>
      <c r="AD42">
        <v>0.11799999999999999</v>
      </c>
      <c r="AE42">
        <v>5.69</v>
      </c>
      <c r="AF42" t="s">
        <v>48</v>
      </c>
      <c r="AG42" t="s">
        <v>5</v>
      </c>
      <c r="AH42">
        <v>0.33600000000000002</v>
      </c>
      <c r="AM42" t="s">
        <v>445</v>
      </c>
      <c r="AN42" t="s">
        <v>446</v>
      </c>
      <c r="AO42" t="s">
        <v>45</v>
      </c>
      <c r="AP42" t="s">
        <v>46</v>
      </c>
      <c r="AQ42" t="s">
        <v>442</v>
      </c>
      <c r="AR42">
        <v>1.7909999999999999</v>
      </c>
      <c r="AS42">
        <v>3.81</v>
      </c>
      <c r="AT42">
        <v>2867.1590000000001</v>
      </c>
      <c r="AU42">
        <v>0.63300000000000001</v>
      </c>
      <c r="AV42">
        <v>35.35</v>
      </c>
      <c r="AW42" t="s">
        <v>48</v>
      </c>
      <c r="AX42" t="s">
        <v>6</v>
      </c>
      <c r="AY42" t="s">
        <v>51</v>
      </c>
    </row>
    <row r="43" spans="1:67" x14ac:dyDescent="0.25">
      <c r="A43" t="s">
        <v>447</v>
      </c>
      <c r="B43" t="s">
        <v>45</v>
      </c>
      <c r="C43" t="s">
        <v>46</v>
      </c>
      <c r="D43" t="s">
        <v>448</v>
      </c>
      <c r="E43">
        <v>2.3370000000000002</v>
      </c>
      <c r="F43">
        <v>0.76700000000000002</v>
      </c>
      <c r="G43">
        <v>50.503999999999998</v>
      </c>
      <c r="H43">
        <v>2.1999999999999999E-2</v>
      </c>
      <c r="I43">
        <v>0.95</v>
      </c>
      <c r="J43" t="s">
        <v>48</v>
      </c>
      <c r="K43" t="s">
        <v>3</v>
      </c>
      <c r="L43">
        <v>7.0000000000000001E-3</v>
      </c>
      <c r="M43">
        <f>AVERAGE(I43:I45)</f>
        <v>0.95666666666666667</v>
      </c>
      <c r="N43">
        <f>STDEV(I43:I45)</f>
        <v>5.7735026918962623E-3</v>
      </c>
      <c r="O43">
        <f>N43/(SQRT(3))</f>
        <v>3.3333333333333361E-3</v>
      </c>
      <c r="P43">
        <f>(O43/M43)*100</f>
        <v>0.34843205574912922</v>
      </c>
      <c r="Q43">
        <v>1.2230000000000001</v>
      </c>
      <c r="R43">
        <v>6915.7150000000001</v>
      </c>
      <c r="S43">
        <v>1.254</v>
      </c>
      <c r="T43">
        <v>53.64</v>
      </c>
      <c r="U43" t="s">
        <v>48</v>
      </c>
      <c r="V43" t="s">
        <v>4</v>
      </c>
      <c r="W43">
        <v>1</v>
      </c>
      <c r="X43">
        <f>AVERAGE(T43:T45)</f>
        <v>53.643333333333338</v>
      </c>
      <c r="Y43">
        <f>STDEV(T43:T45)</f>
        <v>0.20502032419575891</v>
      </c>
      <c r="Z43">
        <f>Y43/(SQRT(3))</f>
        <v>0.11836853936376576</v>
      </c>
      <c r="AA43">
        <f>(Z43/X43)*100</f>
        <v>0.22065843415851441</v>
      </c>
      <c r="AB43">
        <v>6.3170000000000002</v>
      </c>
      <c r="AC43">
        <v>2343.1109999999999</v>
      </c>
      <c r="AD43">
        <v>0.13200000000000001</v>
      </c>
      <c r="AE43">
        <v>5.64</v>
      </c>
      <c r="AF43" t="s">
        <v>48</v>
      </c>
      <c r="AG43" t="s">
        <v>5</v>
      </c>
      <c r="AH43">
        <v>0.33900000000000002</v>
      </c>
      <c r="AI43">
        <f>AVERAGE(AE43:AE45)</f>
        <v>5.6033333333333326</v>
      </c>
      <c r="AJ43">
        <f>STDEV(AE43:AE45)</f>
        <v>0.15821925715074445</v>
      </c>
      <c r="AK43">
        <f>AJ43/(SQRT(3))</f>
        <v>9.1347930706964939E-2</v>
      </c>
      <c r="AL43">
        <f>(AK43/AI43)*100</f>
        <v>1.6302426657994935</v>
      </c>
      <c r="AM43" t="s">
        <v>447</v>
      </c>
      <c r="AN43" t="s">
        <v>449</v>
      </c>
      <c r="AO43" t="s">
        <v>45</v>
      </c>
      <c r="AP43" t="s">
        <v>46</v>
      </c>
      <c r="AQ43" t="s">
        <v>450</v>
      </c>
      <c r="AR43">
        <v>1.655</v>
      </c>
      <c r="AS43">
        <v>3.85</v>
      </c>
      <c r="AT43">
        <v>2707.634</v>
      </c>
      <c r="AU43">
        <v>0.628</v>
      </c>
      <c r="AV43">
        <v>37.97</v>
      </c>
      <c r="AW43" t="s">
        <v>48</v>
      </c>
      <c r="AX43" t="s">
        <v>6</v>
      </c>
      <c r="AY43" t="s">
        <v>51</v>
      </c>
      <c r="AZ43">
        <f t="shared" ref="AZ43" si="332">AVERAGE(AV43:AV45)</f>
        <v>38.94</v>
      </c>
      <c r="BA43">
        <f t="shared" ref="BA43" si="333">STDEV(AV43:AV45)</f>
        <v>1.0470434565957605</v>
      </c>
      <c r="BB43">
        <f t="shared" ref="BB43" si="334">BA43/(SQRT(3))</f>
        <v>0.60451082151879854</v>
      </c>
      <c r="BC43">
        <f t="shared" ref="BC43" si="335">(BB43/AZ43)*100</f>
        <v>1.5524160799147371</v>
      </c>
      <c r="BE43">
        <f t="shared" ref="BE43" si="336">X43/12</f>
        <v>4.4702777777777785</v>
      </c>
      <c r="BF43">
        <f t="shared" ref="BF43" si="337">AI43/1</f>
        <v>5.6033333333333326</v>
      </c>
      <c r="BG43">
        <f t="shared" ref="BG43" si="338">M43/14</f>
        <v>6.8333333333333329E-2</v>
      </c>
      <c r="BH43">
        <f t="shared" ref="BH43" si="339">AZ43/16</f>
        <v>2.4337499999999999</v>
      </c>
      <c r="BJ43">
        <f t="shared" ref="BJ43" si="340">((2*BH43)-BF43+(3*BG43))/BE43</f>
        <v>-0.11874728142670715</v>
      </c>
      <c r="BK43">
        <f t="shared" ref="BK43" si="341">1-(BJ43/4)+((3*BG43)/(4*BE43))</f>
        <v>1.0411514322997575</v>
      </c>
      <c r="BL43">
        <f t="shared" ref="BL43" si="342">BE43-(BF43/2)-(BG43/2)+1</f>
        <v>2.6344444444444455</v>
      </c>
      <c r="BM43">
        <f t="shared" ref="BM43" si="343">BE43/BG43</f>
        <v>65.418699186991887</v>
      </c>
      <c r="BN43">
        <f t="shared" ref="BN43" si="344">BF43/BE43</f>
        <v>1.2534642391101718</v>
      </c>
      <c r="BO43">
        <f t="shared" ref="BO43" si="345">BH43/BE43</f>
        <v>0.5444292549555706</v>
      </c>
    </row>
    <row r="44" spans="1:67" x14ac:dyDescent="0.25">
      <c r="A44" t="s">
        <v>451</v>
      </c>
      <c r="B44" t="s">
        <v>45</v>
      </c>
      <c r="C44" t="s">
        <v>46</v>
      </c>
      <c r="D44" t="s">
        <v>448</v>
      </c>
      <c r="E44">
        <v>1.9370000000000001</v>
      </c>
      <c r="F44">
        <v>0.76</v>
      </c>
      <c r="G44">
        <v>42.045000000000002</v>
      </c>
      <c r="H44">
        <v>1.9E-2</v>
      </c>
      <c r="I44">
        <v>0.96</v>
      </c>
      <c r="J44" t="s">
        <v>48</v>
      </c>
      <c r="K44" t="s">
        <v>3</v>
      </c>
      <c r="L44">
        <v>7.0000000000000001E-3</v>
      </c>
      <c r="Q44">
        <v>1.2230000000000001</v>
      </c>
      <c r="R44">
        <v>5772.5929999999998</v>
      </c>
      <c r="S44">
        <v>1.0349999999999999</v>
      </c>
      <c r="T44">
        <v>53.44</v>
      </c>
      <c r="U44" t="s">
        <v>48</v>
      </c>
      <c r="V44" t="s">
        <v>4</v>
      </c>
      <c r="W44">
        <v>1</v>
      </c>
      <c r="AB44">
        <v>6.1769999999999996</v>
      </c>
      <c r="AC44">
        <v>1953.1289999999999</v>
      </c>
      <c r="AD44">
        <v>0.111</v>
      </c>
      <c r="AE44">
        <v>5.74</v>
      </c>
      <c r="AF44" t="s">
        <v>48</v>
      </c>
      <c r="AG44" t="s">
        <v>5</v>
      </c>
      <c r="AH44">
        <v>0.33800000000000002</v>
      </c>
      <c r="AM44" t="s">
        <v>451</v>
      </c>
      <c r="AN44" t="s">
        <v>452</v>
      </c>
      <c r="AO44" t="s">
        <v>45</v>
      </c>
      <c r="AP44" t="s">
        <v>46</v>
      </c>
      <c r="AQ44" t="s">
        <v>450</v>
      </c>
      <c r="AR44">
        <v>2.024</v>
      </c>
      <c r="AS44">
        <v>3.8170000000000002</v>
      </c>
      <c r="AT44">
        <v>3301.8049999999998</v>
      </c>
      <c r="AU44">
        <v>0.78500000000000003</v>
      </c>
      <c r="AV44">
        <v>38.799999999999997</v>
      </c>
      <c r="AW44" t="s">
        <v>48</v>
      </c>
      <c r="AX44" t="s">
        <v>6</v>
      </c>
      <c r="AY44" t="s">
        <v>51</v>
      </c>
    </row>
    <row r="45" spans="1:67" x14ac:dyDescent="0.25">
      <c r="A45" t="s">
        <v>453</v>
      </c>
      <c r="B45" t="s">
        <v>45</v>
      </c>
      <c r="C45" t="s">
        <v>46</v>
      </c>
      <c r="D45" t="s">
        <v>448</v>
      </c>
      <c r="E45">
        <v>1.7290000000000001</v>
      </c>
      <c r="F45">
        <v>0.76700000000000002</v>
      </c>
      <c r="G45">
        <v>37.561</v>
      </c>
      <c r="H45">
        <v>1.7000000000000001E-2</v>
      </c>
      <c r="I45">
        <v>0.96</v>
      </c>
      <c r="J45" t="s">
        <v>48</v>
      </c>
      <c r="K45" t="s">
        <v>3</v>
      </c>
      <c r="L45">
        <v>7.0000000000000001E-3</v>
      </c>
      <c r="Q45">
        <v>1.2430000000000001</v>
      </c>
      <c r="R45">
        <v>5219.1390000000001</v>
      </c>
      <c r="S45">
        <v>0.93100000000000005</v>
      </c>
      <c r="T45">
        <v>53.85</v>
      </c>
      <c r="U45" t="s">
        <v>48</v>
      </c>
      <c r="V45" t="s">
        <v>4</v>
      </c>
      <c r="W45">
        <v>1</v>
      </c>
      <c r="AB45">
        <v>6.1130000000000004</v>
      </c>
      <c r="AC45">
        <v>1625.0029999999999</v>
      </c>
      <c r="AD45">
        <v>9.4E-2</v>
      </c>
      <c r="AE45">
        <v>5.43</v>
      </c>
      <c r="AF45" t="s">
        <v>48</v>
      </c>
      <c r="AG45" t="s">
        <v>5</v>
      </c>
      <c r="AH45">
        <v>0.311</v>
      </c>
      <c r="AM45" t="s">
        <v>453</v>
      </c>
      <c r="AN45" t="s">
        <v>454</v>
      </c>
      <c r="AO45" t="s">
        <v>45</v>
      </c>
      <c r="AP45" t="s">
        <v>46</v>
      </c>
      <c r="AQ45" t="s">
        <v>450</v>
      </c>
      <c r="AR45">
        <v>2.3330000000000002</v>
      </c>
      <c r="AS45">
        <v>3.7869999999999999</v>
      </c>
      <c r="AT45">
        <v>3835.4029999999998</v>
      </c>
      <c r="AU45">
        <v>0.93400000000000005</v>
      </c>
      <c r="AV45">
        <v>40.049999999999997</v>
      </c>
      <c r="AW45" t="s">
        <v>48</v>
      </c>
      <c r="AX45" t="s">
        <v>6</v>
      </c>
      <c r="AY45" t="s">
        <v>51</v>
      </c>
    </row>
    <row r="46" spans="1:67" x14ac:dyDescent="0.25">
      <c r="A46" t="s">
        <v>455</v>
      </c>
      <c r="B46" t="s">
        <v>45</v>
      </c>
      <c r="C46" t="s">
        <v>46</v>
      </c>
      <c r="D46" t="s">
        <v>456</v>
      </c>
      <c r="E46">
        <v>1.62</v>
      </c>
      <c r="F46">
        <v>0.753</v>
      </c>
      <c r="G46">
        <v>42.515999999999998</v>
      </c>
      <c r="H46">
        <v>1.9E-2</v>
      </c>
      <c r="I46">
        <v>1.1599999999999999</v>
      </c>
      <c r="J46" t="s">
        <v>48</v>
      </c>
      <c r="K46" t="s">
        <v>3</v>
      </c>
      <c r="L46">
        <v>8.9999999999999993E-3</v>
      </c>
      <c r="M46">
        <f t="shared" ref="M46" si="346">AVERAGE(I46:I48)</f>
        <v>1.1566666666666665</v>
      </c>
      <c r="N46">
        <f t="shared" ref="N46" si="347">STDEV(I46:I48)</f>
        <v>5.7735026918962632E-3</v>
      </c>
      <c r="O46">
        <f t="shared" ref="O46" si="348">N46/(SQRT(3))</f>
        <v>3.3333333333333366E-3</v>
      </c>
      <c r="P46">
        <f t="shared" ref="P46" si="349">(O46/M46)*100</f>
        <v>0.28818443804034616</v>
      </c>
      <c r="Q46">
        <v>1.22</v>
      </c>
      <c r="R46">
        <v>4870.5460000000003</v>
      </c>
      <c r="S46">
        <v>0.86599999999999999</v>
      </c>
      <c r="T46">
        <v>53.46</v>
      </c>
      <c r="U46" t="s">
        <v>48</v>
      </c>
      <c r="V46" t="s">
        <v>4</v>
      </c>
      <c r="W46">
        <v>1</v>
      </c>
      <c r="X46">
        <f t="shared" ref="X46" si="350">AVERAGE(T46:T48)</f>
        <v>53.443333333333328</v>
      </c>
      <c r="Y46">
        <f t="shared" ref="Y46" si="351">STDEV(T46:T48)</f>
        <v>4.7258156262524699E-2</v>
      </c>
      <c r="Z46">
        <f t="shared" ref="Z46" si="352">Y46/(SQRT(3))</f>
        <v>2.7284509239574036E-2</v>
      </c>
      <c r="AA46">
        <f t="shared" ref="AA46" si="353">(Z46/X46)*100</f>
        <v>5.1053157686472977E-2</v>
      </c>
      <c r="AB46">
        <v>6.1470000000000002</v>
      </c>
      <c r="AC46">
        <v>1488.5229999999999</v>
      </c>
      <c r="AD46">
        <v>8.6999999999999994E-2</v>
      </c>
      <c r="AE46">
        <v>5.35</v>
      </c>
      <c r="AF46" t="s">
        <v>48</v>
      </c>
      <c r="AG46" t="s">
        <v>5</v>
      </c>
      <c r="AH46">
        <v>0.30599999999999999</v>
      </c>
      <c r="AI46">
        <f t="shared" ref="AI46" si="354">AVERAGE(AE46:AE48)</f>
        <v>5.44</v>
      </c>
      <c r="AJ46">
        <f t="shared" ref="AJ46" si="355">STDEV(AE46:AE48)</f>
        <v>0.14730919862656255</v>
      </c>
      <c r="AK46">
        <f t="shared" ref="AK46" si="356">AJ46/(SQRT(3))</f>
        <v>8.5049005481153947E-2</v>
      </c>
      <c r="AL46">
        <f t="shared" ref="AL46" si="357">(AK46/AI46)*100</f>
        <v>1.563400836050624</v>
      </c>
      <c r="AM46" t="s">
        <v>455</v>
      </c>
      <c r="AN46" t="s">
        <v>457</v>
      </c>
      <c r="AO46" t="s">
        <v>45</v>
      </c>
      <c r="AP46" t="s">
        <v>46</v>
      </c>
      <c r="AQ46" t="s">
        <v>458</v>
      </c>
      <c r="AR46">
        <v>2.399</v>
      </c>
      <c r="AS46">
        <v>3.7669999999999999</v>
      </c>
      <c r="AT46">
        <v>3861.2809999999999</v>
      </c>
      <c r="AU46">
        <v>0.84699999999999998</v>
      </c>
      <c r="AV46">
        <v>35.299999999999997</v>
      </c>
      <c r="AW46" t="s">
        <v>48</v>
      </c>
      <c r="AX46" t="s">
        <v>6</v>
      </c>
      <c r="AY46" t="s">
        <v>51</v>
      </c>
      <c r="AZ46">
        <f t="shared" ref="AZ46" si="358">AVERAGE(AV46:AV48)</f>
        <v>35.226666666666659</v>
      </c>
      <c r="BA46">
        <f t="shared" ref="BA46" si="359">STDEV(AV46:AV48)</f>
        <v>0.3262412195497888</v>
      </c>
      <c r="BB46">
        <f t="shared" ref="BB46" si="360">BA46/(SQRT(3))</f>
        <v>0.18835545592782238</v>
      </c>
      <c r="BC46">
        <f t="shared" ref="BC46" si="361">(BB46/AZ46)*100</f>
        <v>0.53469565460206969</v>
      </c>
      <c r="BE46">
        <f t="shared" ref="BE46" si="362">X46/12</f>
        <v>4.453611111111111</v>
      </c>
      <c r="BF46">
        <f t="shared" ref="BF46" si="363">AI46/1</f>
        <v>5.44</v>
      </c>
      <c r="BG46">
        <f t="shared" ref="BG46" si="364">M46/14</f>
        <v>8.2619047619047606E-2</v>
      </c>
      <c r="BH46">
        <f t="shared" ref="BH46" si="365">AZ46/16</f>
        <v>2.2016666666666662</v>
      </c>
      <c r="BJ46">
        <f t="shared" ref="BJ46" si="366">((2*BH46)-BF46+(3*BG46))/BE46</f>
        <v>-0.17711683937593031</v>
      </c>
      <c r="BK46">
        <f t="shared" ref="BK46" si="367">1-(BJ46/4)+((3*BG46)/(4*BE46))</f>
        <v>1.0581924780140961</v>
      </c>
      <c r="BL46">
        <f t="shared" ref="BL46" si="368">BE46-(BF46/2)-(BG46/2)+1</f>
        <v>2.692301587301587</v>
      </c>
      <c r="BM46">
        <f t="shared" ref="BM46" si="369">BE46/BG46</f>
        <v>53.905379442843426</v>
      </c>
      <c r="BN46">
        <f t="shared" ref="BN46" si="370">BF46/BE46</f>
        <v>1.2214806960643674</v>
      </c>
      <c r="BO46">
        <f t="shared" ref="BO46" si="371">BH46/BE46</f>
        <v>0.4943553920039917</v>
      </c>
    </row>
    <row r="47" spans="1:67" x14ac:dyDescent="0.25">
      <c r="A47" t="s">
        <v>459</v>
      </c>
      <c r="B47" t="s">
        <v>45</v>
      </c>
      <c r="C47" t="s">
        <v>46</v>
      </c>
      <c r="D47" t="s">
        <v>456</v>
      </c>
      <c r="E47">
        <v>1.6180000000000001</v>
      </c>
      <c r="F47">
        <v>0.76</v>
      </c>
      <c r="G47">
        <v>42.790999999999997</v>
      </c>
      <c r="H47">
        <v>1.9E-2</v>
      </c>
      <c r="I47">
        <v>1.1599999999999999</v>
      </c>
      <c r="J47" t="s">
        <v>48</v>
      </c>
      <c r="K47" t="s">
        <v>3</v>
      </c>
      <c r="L47">
        <v>8.9999999999999993E-3</v>
      </c>
      <c r="Q47">
        <v>1.22</v>
      </c>
      <c r="R47">
        <v>4865.8429999999998</v>
      </c>
      <c r="S47">
        <v>0.86499999999999999</v>
      </c>
      <c r="T47">
        <v>53.48</v>
      </c>
      <c r="U47" t="s">
        <v>48</v>
      </c>
      <c r="V47" t="s">
        <v>4</v>
      </c>
      <c r="W47">
        <v>1</v>
      </c>
      <c r="AB47">
        <v>6.15</v>
      </c>
      <c r="AC47">
        <v>1566.136</v>
      </c>
      <c r="AD47">
        <v>9.0999999999999998E-2</v>
      </c>
      <c r="AE47">
        <v>5.61</v>
      </c>
      <c r="AF47" t="s">
        <v>48</v>
      </c>
      <c r="AG47" t="s">
        <v>5</v>
      </c>
      <c r="AH47">
        <v>0.32200000000000001</v>
      </c>
      <c r="AM47" t="s">
        <v>459</v>
      </c>
      <c r="AN47" t="s">
        <v>460</v>
      </c>
      <c r="AO47" t="s">
        <v>45</v>
      </c>
      <c r="AP47" t="s">
        <v>46</v>
      </c>
      <c r="AQ47" t="s">
        <v>458</v>
      </c>
      <c r="AR47">
        <v>2.5249999999999999</v>
      </c>
      <c r="AS47">
        <v>3.7570000000000001</v>
      </c>
      <c r="AT47">
        <v>4014.9459999999999</v>
      </c>
      <c r="AU47">
        <v>0.88</v>
      </c>
      <c r="AV47">
        <v>34.869999999999997</v>
      </c>
      <c r="AW47" t="s">
        <v>48</v>
      </c>
      <c r="AX47" t="s">
        <v>6</v>
      </c>
      <c r="AY47" t="s">
        <v>51</v>
      </c>
    </row>
    <row r="48" spans="1:67" x14ac:dyDescent="0.25">
      <c r="A48" t="s">
        <v>461</v>
      </c>
      <c r="B48" t="s">
        <v>45</v>
      </c>
      <c r="C48" t="s">
        <v>46</v>
      </c>
      <c r="D48" t="s">
        <v>456</v>
      </c>
      <c r="E48">
        <v>2.0089999999999999</v>
      </c>
      <c r="F48">
        <v>0.753</v>
      </c>
      <c r="G48">
        <v>52.57</v>
      </c>
      <c r="H48">
        <v>2.3E-2</v>
      </c>
      <c r="I48">
        <v>1.1499999999999999</v>
      </c>
      <c r="J48" t="s">
        <v>48</v>
      </c>
      <c r="K48" t="s">
        <v>3</v>
      </c>
      <c r="L48">
        <v>8.9999999999999993E-3</v>
      </c>
      <c r="Q48">
        <v>1.1970000000000001</v>
      </c>
      <c r="R48">
        <v>5970.4629999999997</v>
      </c>
      <c r="S48">
        <v>1.073</v>
      </c>
      <c r="T48">
        <v>53.39</v>
      </c>
      <c r="U48" t="s">
        <v>48</v>
      </c>
      <c r="V48" t="s">
        <v>4</v>
      </c>
      <c r="W48">
        <v>1</v>
      </c>
      <c r="AB48">
        <v>6.2329999999999997</v>
      </c>
      <c r="AC48">
        <v>1886.9290000000001</v>
      </c>
      <c r="AD48">
        <v>0.108</v>
      </c>
      <c r="AE48">
        <v>5.36</v>
      </c>
      <c r="AF48" t="s">
        <v>48</v>
      </c>
      <c r="AG48" t="s">
        <v>5</v>
      </c>
      <c r="AH48">
        <v>0.316</v>
      </c>
      <c r="AM48" t="s">
        <v>461</v>
      </c>
      <c r="AN48" t="s">
        <v>462</v>
      </c>
      <c r="AO48" t="s">
        <v>45</v>
      </c>
      <c r="AP48" t="s">
        <v>46</v>
      </c>
      <c r="AQ48" t="s">
        <v>458</v>
      </c>
      <c r="AR48">
        <v>1.7370000000000001</v>
      </c>
      <c r="AS48">
        <v>3.827</v>
      </c>
      <c r="AT48">
        <v>2813.08</v>
      </c>
      <c r="AU48">
        <v>0.61699999999999999</v>
      </c>
      <c r="AV48">
        <v>35.51</v>
      </c>
      <c r="AW48" t="s">
        <v>48</v>
      </c>
      <c r="AX48" t="s">
        <v>6</v>
      </c>
      <c r="AY48" t="s">
        <v>51</v>
      </c>
    </row>
    <row r="49" spans="1:67" x14ac:dyDescent="0.25">
      <c r="A49" t="s">
        <v>463</v>
      </c>
      <c r="B49" t="s">
        <v>45</v>
      </c>
      <c r="C49" t="s">
        <v>46</v>
      </c>
      <c r="D49" t="s">
        <v>464</v>
      </c>
      <c r="E49">
        <v>1.804</v>
      </c>
      <c r="F49">
        <v>0.81299999999999994</v>
      </c>
      <c r="G49">
        <v>49.930999999999997</v>
      </c>
      <c r="H49">
        <v>1.9E-2</v>
      </c>
      <c r="I49">
        <v>1.07</v>
      </c>
      <c r="J49" t="s">
        <v>48</v>
      </c>
      <c r="K49" t="s">
        <v>3</v>
      </c>
      <c r="L49">
        <v>8.0000000000000002E-3</v>
      </c>
      <c r="M49">
        <f t="shared" ref="M49" si="372">AVERAGE(I49:I51)</f>
        <v>1.0666666666666667</v>
      </c>
      <c r="N49">
        <f t="shared" ref="N49" si="373">STDEV(I49:I51)</f>
        <v>1.527525231651948E-2</v>
      </c>
      <c r="O49">
        <f t="shared" ref="O49" si="374">N49/(SQRT(3))</f>
        <v>8.8191710368819773E-3</v>
      </c>
      <c r="P49">
        <f t="shared" ref="P49" si="375">(O49/M49)*100</f>
        <v>0.82679728470768532</v>
      </c>
      <c r="Q49">
        <v>1.33</v>
      </c>
      <c r="R49">
        <v>6054.6040000000003</v>
      </c>
      <c r="S49">
        <v>0.95799999999999996</v>
      </c>
      <c r="T49">
        <v>53.09</v>
      </c>
      <c r="U49" t="s">
        <v>48</v>
      </c>
      <c r="V49" t="s">
        <v>4</v>
      </c>
      <c r="W49">
        <v>1</v>
      </c>
      <c r="X49">
        <f t="shared" ref="X49" si="376">AVERAGE(T49:T51)</f>
        <v>52.93</v>
      </c>
      <c r="Y49">
        <f t="shared" ref="Y49" si="377">STDEV(T49:T51)</f>
        <v>0.63529520697074526</v>
      </c>
      <c r="Z49">
        <f t="shared" ref="Z49" si="378">Y49/(SQRT(3))</f>
        <v>0.36678785875943881</v>
      </c>
      <c r="AA49">
        <f t="shared" ref="AA49" si="379">(Z49/X49)*100</f>
        <v>0.69296780419315862</v>
      </c>
      <c r="AB49">
        <v>6.78</v>
      </c>
      <c r="AC49">
        <v>1972.0540000000001</v>
      </c>
      <c r="AD49">
        <v>0.10100000000000001</v>
      </c>
      <c r="AE49">
        <v>5.62</v>
      </c>
      <c r="AF49" t="s">
        <v>48</v>
      </c>
      <c r="AG49" t="s">
        <v>5</v>
      </c>
      <c r="AH49">
        <v>0.32600000000000001</v>
      </c>
      <c r="AI49">
        <f t="shared" ref="AI49" si="380">AVERAGE(AE49:AE51)</f>
        <v>5.5933333333333337</v>
      </c>
      <c r="AJ49">
        <f t="shared" ref="AJ49" si="381">STDEV(AE49:AE51)</f>
        <v>3.7859388972002035E-2</v>
      </c>
      <c r="AK49">
        <f t="shared" ref="AK49" si="382">AJ49/(SQRT(3))</f>
        <v>2.1858128414340126E-2</v>
      </c>
      <c r="AL49">
        <f t="shared" ref="AL49" si="383">(AK49/AI49)*100</f>
        <v>0.39078894662109875</v>
      </c>
      <c r="AM49" t="s">
        <v>463</v>
      </c>
      <c r="AN49" t="s">
        <v>465</v>
      </c>
      <c r="AO49" t="s">
        <v>45</v>
      </c>
      <c r="AP49" t="s">
        <v>46</v>
      </c>
      <c r="AQ49" t="s">
        <v>466</v>
      </c>
      <c r="AR49">
        <v>1.655</v>
      </c>
      <c r="AS49">
        <v>3.8530000000000002</v>
      </c>
      <c r="AT49">
        <v>2664.8130000000001</v>
      </c>
      <c r="AU49">
        <v>0.61699999999999999</v>
      </c>
      <c r="AV49">
        <v>37.31</v>
      </c>
      <c r="AW49" t="s">
        <v>48</v>
      </c>
      <c r="AX49" t="s">
        <v>6</v>
      </c>
      <c r="AY49" t="s">
        <v>51</v>
      </c>
      <c r="AZ49">
        <f t="shared" ref="AZ49" si="384">AVERAGE(AV49:AV51)</f>
        <v>37.770000000000003</v>
      </c>
      <c r="BA49">
        <f t="shared" ref="BA49" si="385">STDEV(AV49:AV51)</f>
        <v>0.40286474156967278</v>
      </c>
      <c r="BB49">
        <f t="shared" ref="BB49" si="386">BA49/(SQRT(3))</f>
        <v>0.2325940669922596</v>
      </c>
      <c r="BC49">
        <f t="shared" ref="BC49" si="387">(BB49/AZ49)*100</f>
        <v>0.61581696317781187</v>
      </c>
      <c r="BE49">
        <f t="shared" ref="BE49" si="388">X49/12</f>
        <v>4.4108333333333336</v>
      </c>
      <c r="BF49">
        <f t="shared" ref="BF49" si="389">AI49/1</f>
        <v>5.5933333333333337</v>
      </c>
      <c r="BG49">
        <f t="shared" ref="BG49" si="390">M49/14</f>
        <v>7.6190476190476183E-2</v>
      </c>
      <c r="BH49">
        <f t="shared" ref="BH49" si="391">AZ49/16</f>
        <v>2.3606250000000002</v>
      </c>
      <c r="BJ49">
        <f t="shared" ref="BJ49" si="392">((2*BH49)-BF49+(3*BG49))/BE49</f>
        <v>-0.14589349815119698</v>
      </c>
      <c r="BK49">
        <f t="shared" ref="BK49" si="393">1-(BJ49/4)+((3*BG49)/(4*BE49))</f>
        <v>1.0494284904590969</v>
      </c>
      <c r="BL49">
        <f t="shared" ref="BL49" si="394">BE49-(BF49/2)-(BG49/2)+1</f>
        <v>2.5760714285714288</v>
      </c>
      <c r="BM49">
        <f t="shared" ref="BM49" si="395">BE49/BG49</f>
        <v>57.892187500000006</v>
      </c>
      <c r="BN49">
        <f t="shared" ref="BN49" si="396">BF49/BE49</f>
        <v>1.2680899300963537</v>
      </c>
      <c r="BO49">
        <f t="shared" ref="BO49" si="397">BH49/BE49</f>
        <v>0.53518798412998303</v>
      </c>
    </row>
    <row r="50" spans="1:67" x14ac:dyDescent="0.25">
      <c r="A50" t="s">
        <v>467</v>
      </c>
      <c r="B50" t="s">
        <v>45</v>
      </c>
      <c r="C50" t="s">
        <v>46</v>
      </c>
      <c r="D50" t="s">
        <v>464</v>
      </c>
      <c r="E50">
        <v>1.66</v>
      </c>
      <c r="F50">
        <v>0.80700000000000005</v>
      </c>
      <c r="G50">
        <v>46.472000000000001</v>
      </c>
      <c r="H50">
        <v>1.7999999999999999E-2</v>
      </c>
      <c r="I50">
        <v>1.08</v>
      </c>
      <c r="J50" t="s">
        <v>48</v>
      </c>
      <c r="K50" t="s">
        <v>3</v>
      </c>
      <c r="L50">
        <v>8.0000000000000002E-3</v>
      </c>
      <c r="Q50">
        <v>1.32</v>
      </c>
      <c r="R50">
        <v>5508.268</v>
      </c>
      <c r="S50">
        <v>0.86699999999999999</v>
      </c>
      <c r="T50">
        <v>52.23</v>
      </c>
      <c r="U50" t="s">
        <v>48</v>
      </c>
      <c r="V50" t="s">
        <v>4</v>
      </c>
      <c r="W50">
        <v>1</v>
      </c>
      <c r="AB50">
        <v>6.7</v>
      </c>
      <c r="AC50">
        <v>1802.529</v>
      </c>
      <c r="AD50">
        <v>9.2999999999999999E-2</v>
      </c>
      <c r="AE50">
        <v>5.61</v>
      </c>
      <c r="AF50" t="s">
        <v>48</v>
      </c>
      <c r="AG50" t="s">
        <v>5</v>
      </c>
      <c r="AH50">
        <v>0.32700000000000001</v>
      </c>
      <c r="AM50" t="s">
        <v>467</v>
      </c>
      <c r="AN50" t="s">
        <v>468</v>
      </c>
      <c r="AO50" t="s">
        <v>45</v>
      </c>
      <c r="AP50" t="s">
        <v>46</v>
      </c>
      <c r="AQ50" t="s">
        <v>466</v>
      </c>
      <c r="AR50">
        <v>2.024</v>
      </c>
      <c r="AS50">
        <v>3.823</v>
      </c>
      <c r="AT50">
        <v>3246.0889999999999</v>
      </c>
      <c r="AU50">
        <v>0.77</v>
      </c>
      <c r="AV50">
        <v>38.06</v>
      </c>
      <c r="AW50" t="s">
        <v>48</v>
      </c>
      <c r="AX50" t="s">
        <v>6</v>
      </c>
      <c r="AY50" t="s">
        <v>51</v>
      </c>
    </row>
    <row r="51" spans="1:67" x14ac:dyDescent="0.25">
      <c r="A51" t="s">
        <v>469</v>
      </c>
      <c r="B51" t="s">
        <v>45</v>
      </c>
      <c r="C51" t="s">
        <v>46</v>
      </c>
      <c r="D51" t="s">
        <v>464</v>
      </c>
      <c r="E51">
        <v>2.19</v>
      </c>
      <c r="F51">
        <v>0.81</v>
      </c>
      <c r="G51">
        <v>59.557000000000002</v>
      </c>
      <c r="H51">
        <v>2.3E-2</v>
      </c>
      <c r="I51">
        <v>1.05</v>
      </c>
      <c r="J51" t="s">
        <v>48</v>
      </c>
      <c r="K51" t="s">
        <v>3</v>
      </c>
      <c r="L51">
        <v>8.0000000000000002E-3</v>
      </c>
      <c r="Q51">
        <v>1.3169999999999999</v>
      </c>
      <c r="R51">
        <v>7316.6840000000002</v>
      </c>
      <c r="S51">
        <v>1.171</v>
      </c>
      <c r="T51">
        <v>53.47</v>
      </c>
      <c r="U51" t="s">
        <v>48</v>
      </c>
      <c r="V51" t="s">
        <v>4</v>
      </c>
      <c r="W51">
        <v>1</v>
      </c>
      <c r="AB51">
        <v>6.9130000000000003</v>
      </c>
      <c r="AC51">
        <v>2379.509</v>
      </c>
      <c r="AD51">
        <v>0.121</v>
      </c>
      <c r="AE51">
        <v>5.55</v>
      </c>
      <c r="AF51" t="s">
        <v>48</v>
      </c>
      <c r="AG51" t="s">
        <v>5</v>
      </c>
      <c r="AH51">
        <v>0.32500000000000001</v>
      </c>
      <c r="AM51" t="s">
        <v>469</v>
      </c>
      <c r="AN51" t="s">
        <v>470</v>
      </c>
      <c r="AO51" t="s">
        <v>45</v>
      </c>
      <c r="AP51" t="s">
        <v>46</v>
      </c>
      <c r="AQ51" t="s">
        <v>466</v>
      </c>
      <c r="AR51">
        <v>2.0680000000000001</v>
      </c>
      <c r="AS51">
        <v>3.7970000000000002</v>
      </c>
      <c r="AT51">
        <v>3298.913</v>
      </c>
      <c r="AU51">
        <v>0.78500000000000003</v>
      </c>
      <c r="AV51">
        <v>37.94</v>
      </c>
      <c r="AW51" t="s">
        <v>48</v>
      </c>
      <c r="AX51" t="s">
        <v>6</v>
      </c>
      <c r="AY51" t="s">
        <v>51</v>
      </c>
    </row>
    <row r="52" spans="1:67" x14ac:dyDescent="0.25">
      <c r="BE52">
        <f t="shared" ref="BE52" si="398">X52/12</f>
        <v>0</v>
      </c>
      <c r="BF52">
        <f t="shared" ref="BF52" si="399">AI52/1</f>
        <v>0</v>
      </c>
      <c r="BG52">
        <f t="shared" ref="BG52" si="400">M52/14</f>
        <v>0</v>
      </c>
      <c r="BH52">
        <f t="shared" ref="BH52" si="401">AZ52/16</f>
        <v>0</v>
      </c>
      <c r="BJ52" t="e">
        <f t="shared" ref="BJ52" si="402">((2*BH52)-BF52+(3*BG52))/BE52</f>
        <v>#DIV/0!</v>
      </c>
      <c r="BK52" t="e">
        <f t="shared" ref="BK52" si="403">1-(BJ52/4)+((3*BG52)/(4*BE52))</f>
        <v>#DIV/0!</v>
      </c>
      <c r="BL52">
        <f t="shared" ref="BL52" si="404">BE52-(BF52/2)-(BG52/2)+1</f>
        <v>1</v>
      </c>
      <c r="BM52" t="e">
        <f t="shared" ref="BM52" si="405">BE52/BG52</f>
        <v>#DIV/0!</v>
      </c>
      <c r="BN52" t="e">
        <f t="shared" ref="BN52" si="406">BF52/BE52</f>
        <v>#DIV/0!</v>
      </c>
      <c r="BO52" t="e">
        <f t="shared" ref="BO52" si="407">BH52/BE52</f>
        <v>#DIV/0!</v>
      </c>
    </row>
    <row r="55" spans="1:67" x14ac:dyDescent="0.25">
      <c r="A55" t="s">
        <v>471</v>
      </c>
      <c r="B55" t="s">
        <v>45</v>
      </c>
      <c r="C55" t="s">
        <v>46</v>
      </c>
      <c r="D55" t="s">
        <v>472</v>
      </c>
      <c r="E55">
        <v>2.5150000000000001</v>
      </c>
      <c r="F55">
        <v>0.76</v>
      </c>
      <c r="G55">
        <v>64.646000000000001</v>
      </c>
      <c r="H55">
        <v>2.8000000000000001E-2</v>
      </c>
      <c r="I55">
        <v>1.1299999999999999</v>
      </c>
      <c r="J55" t="s">
        <v>48</v>
      </c>
      <c r="K55" t="s">
        <v>3</v>
      </c>
      <c r="L55">
        <v>8.9999999999999993E-3</v>
      </c>
      <c r="M55">
        <f t="shared" ref="M55" si="408">AVERAGE(I55:I57)</f>
        <v>1.1366666666666665</v>
      </c>
      <c r="N55">
        <f t="shared" ref="N55" si="409">STDEV(I55:I57)</f>
        <v>1.1547005383792525E-2</v>
      </c>
      <c r="O55">
        <f t="shared" ref="O55" si="410">N55/(SQRT(3))</f>
        <v>6.6666666666666723E-3</v>
      </c>
      <c r="P55">
        <f t="shared" ref="P55" si="411">(O55/M55)*100</f>
        <v>0.58651026392961936</v>
      </c>
      <c r="Q55">
        <v>1.2130000000000001</v>
      </c>
      <c r="R55">
        <v>7575.0320000000002</v>
      </c>
      <c r="S55">
        <v>1.3819999999999999</v>
      </c>
      <c r="T55">
        <v>54.95</v>
      </c>
      <c r="U55" t="s">
        <v>48</v>
      </c>
      <c r="V55" t="s">
        <v>4</v>
      </c>
      <c r="W55">
        <v>1</v>
      </c>
      <c r="X55">
        <f t="shared" ref="X55" si="412">AVERAGE(T55:T57)</f>
        <v>54.610000000000007</v>
      </c>
      <c r="Y55">
        <f t="shared" ref="Y55" si="413">STDEV(T55:T57)</f>
        <v>0.45738386504116979</v>
      </c>
      <c r="Z55">
        <f t="shared" ref="Z55" si="414">Y55/(SQRT(3))</f>
        <v>0.26407069760451085</v>
      </c>
      <c r="AA55">
        <f t="shared" ref="AA55" si="415">(Z55/X55)*100</f>
        <v>0.48355740268176312</v>
      </c>
      <c r="AB55">
        <v>6.3630000000000004</v>
      </c>
      <c r="AC55">
        <v>2484.989</v>
      </c>
      <c r="AD55">
        <v>0.13900000000000001</v>
      </c>
      <c r="AE55">
        <v>5.54</v>
      </c>
      <c r="AF55" t="s">
        <v>48</v>
      </c>
      <c r="AG55" t="s">
        <v>5</v>
      </c>
      <c r="AH55">
        <v>0.32800000000000001</v>
      </c>
      <c r="AI55">
        <f t="shared" ref="AI55" si="416">AVERAGE(AE55:AE57)</f>
        <v>5.5966666666666667</v>
      </c>
      <c r="AJ55">
        <f t="shared" ref="AJ55" si="417">STDEV(AE55:AE57)</f>
        <v>6.6583281184793869E-2</v>
      </c>
      <c r="AK55">
        <f t="shared" ref="AK55" si="418">AJ55/(SQRT(3))</f>
        <v>3.8441875315569286E-2</v>
      </c>
      <c r="AL55">
        <f t="shared" ref="AL55" si="419">(AK55/AI55)*100</f>
        <v>0.68687091093929631</v>
      </c>
      <c r="AM55" t="s">
        <v>471</v>
      </c>
      <c r="AN55" t="s">
        <v>473</v>
      </c>
      <c r="AO55" t="s">
        <v>45</v>
      </c>
      <c r="AP55" t="s">
        <v>46</v>
      </c>
      <c r="AQ55" t="s">
        <v>474</v>
      </c>
      <c r="AR55">
        <v>2.0179999999999998</v>
      </c>
      <c r="AS55">
        <v>3.8170000000000002</v>
      </c>
      <c r="AT55">
        <v>3213.2469999999998</v>
      </c>
      <c r="AU55">
        <v>0.70499999999999996</v>
      </c>
      <c r="AV55">
        <v>34.92</v>
      </c>
      <c r="AW55" t="s">
        <v>48</v>
      </c>
      <c r="AX55" t="s">
        <v>6</v>
      </c>
      <c r="AY55" t="s">
        <v>51</v>
      </c>
      <c r="AZ55">
        <f t="shared" ref="AZ55" si="420">AVERAGE(AV55:AV57)</f>
        <v>34.883333333333333</v>
      </c>
      <c r="BA55">
        <f t="shared" ref="BA55" si="421">STDEV(AV55:AV57)</f>
        <v>0.17785762095938903</v>
      </c>
      <c r="BB55">
        <f t="shared" ref="BB55" si="422">BA55/(SQRT(3))</f>
        <v>0.10268614533832969</v>
      </c>
      <c r="BC55">
        <f t="shared" ref="BC55" si="423">(BB55/AZ55)*100</f>
        <v>0.29437022075010899</v>
      </c>
      <c r="BE55">
        <f t="shared" ref="BE55" si="424">X55/12</f>
        <v>4.5508333333333342</v>
      </c>
      <c r="BF55">
        <f t="shared" ref="BF55" si="425">AI55/1</f>
        <v>5.5966666666666667</v>
      </c>
      <c r="BG55">
        <f t="shared" ref="BG55" si="426">M55/14</f>
        <v>8.1190476190476174E-2</v>
      </c>
      <c r="BH55">
        <f t="shared" ref="BH55" si="427">AZ55/16</f>
        <v>2.1802083333333333</v>
      </c>
      <c r="BJ55">
        <f t="shared" ref="BJ55" si="428">((2*BH55)-BF55+(3*BG55))/BE55</f>
        <v>-0.21813116383707848</v>
      </c>
      <c r="BK55">
        <f t="shared" ref="BK55" si="429">1-(BJ55/4)+((3*BG55)/(4*BE55))</f>
        <v>1.0679133858267718</v>
      </c>
      <c r="BL55">
        <f t="shared" ref="BL55" si="430">BE55-(BF55/2)-(BG55/2)+1</f>
        <v>2.7119047619047629</v>
      </c>
      <c r="BM55">
        <f t="shared" ref="BM55" si="431">BE55/BG55</f>
        <v>56.051319648093866</v>
      </c>
      <c r="BN55">
        <f t="shared" ref="BN55" si="432">BF55/BE55</f>
        <v>1.2298113898553376</v>
      </c>
      <c r="BO55">
        <f t="shared" ref="BO55" si="433">BH55/BE55</f>
        <v>0.47907892327412555</v>
      </c>
    </row>
    <row r="56" spans="1:67" x14ac:dyDescent="0.25">
      <c r="A56" t="s">
        <v>475</v>
      </c>
      <c r="B56" t="s">
        <v>45</v>
      </c>
      <c r="C56" t="s">
        <v>46</v>
      </c>
      <c r="D56" t="s">
        <v>472</v>
      </c>
      <c r="E56">
        <v>2.3239999999999998</v>
      </c>
      <c r="F56">
        <v>0.76700000000000002</v>
      </c>
      <c r="G56">
        <v>60.575000000000003</v>
      </c>
      <c r="H56">
        <v>2.7E-2</v>
      </c>
      <c r="I56">
        <v>1.1499999999999999</v>
      </c>
      <c r="J56" t="s">
        <v>48</v>
      </c>
      <c r="K56" t="s">
        <v>3</v>
      </c>
      <c r="L56">
        <v>8.9999999999999993E-3</v>
      </c>
      <c r="Q56">
        <v>1.2170000000000001</v>
      </c>
      <c r="R56">
        <v>6933.1450000000004</v>
      </c>
      <c r="S56">
        <v>1.2569999999999999</v>
      </c>
      <c r="T56">
        <v>54.09</v>
      </c>
      <c r="U56" t="s">
        <v>48</v>
      </c>
      <c r="V56" t="s">
        <v>4</v>
      </c>
      <c r="W56">
        <v>1</v>
      </c>
      <c r="AB56">
        <v>6.3170000000000002</v>
      </c>
      <c r="AC56">
        <v>2340.7579999999998</v>
      </c>
      <c r="AD56">
        <v>0.13200000000000001</v>
      </c>
      <c r="AE56">
        <v>5.67</v>
      </c>
      <c r="AF56" t="s">
        <v>48</v>
      </c>
      <c r="AG56" t="s">
        <v>5</v>
      </c>
      <c r="AH56">
        <v>0.33800000000000002</v>
      </c>
      <c r="AM56" t="s">
        <v>475</v>
      </c>
      <c r="AN56" t="s">
        <v>476</v>
      </c>
      <c r="AO56" t="s">
        <v>45</v>
      </c>
      <c r="AP56" t="s">
        <v>46</v>
      </c>
      <c r="AQ56" t="s">
        <v>474</v>
      </c>
      <c r="AR56">
        <v>1.5109999999999999</v>
      </c>
      <c r="AS56">
        <v>3.8530000000000002</v>
      </c>
      <c r="AT56">
        <v>2414.6179999999999</v>
      </c>
      <c r="AU56">
        <v>0.53</v>
      </c>
      <c r="AV56">
        <v>35.04</v>
      </c>
      <c r="AW56" t="s">
        <v>48</v>
      </c>
      <c r="AX56" t="s">
        <v>6</v>
      </c>
      <c r="AY56" t="s">
        <v>51</v>
      </c>
    </row>
    <row r="57" spans="1:67" x14ac:dyDescent="0.25">
      <c r="A57" t="s">
        <v>477</v>
      </c>
      <c r="B57" t="s">
        <v>45</v>
      </c>
      <c r="C57" t="s">
        <v>46</v>
      </c>
      <c r="D57" t="s">
        <v>472</v>
      </c>
      <c r="E57">
        <v>1.681</v>
      </c>
      <c r="F57">
        <v>0.753</v>
      </c>
      <c r="G57">
        <v>43.177999999999997</v>
      </c>
      <c r="H57">
        <v>1.9E-2</v>
      </c>
      <c r="I57">
        <v>1.1299999999999999</v>
      </c>
      <c r="J57" t="s">
        <v>48</v>
      </c>
      <c r="K57" t="s">
        <v>3</v>
      </c>
      <c r="L57">
        <v>8.0000000000000002E-3</v>
      </c>
      <c r="Q57">
        <v>1.2330000000000001</v>
      </c>
      <c r="R57">
        <v>5165.4709999999995</v>
      </c>
      <c r="S57">
        <v>0.92100000000000004</v>
      </c>
      <c r="T57">
        <v>54.79</v>
      </c>
      <c r="U57" t="s">
        <v>48</v>
      </c>
      <c r="V57" t="s">
        <v>4</v>
      </c>
      <c r="W57">
        <v>1</v>
      </c>
      <c r="AB57">
        <v>6.117</v>
      </c>
      <c r="AC57">
        <v>1621.992</v>
      </c>
      <c r="AD57">
        <v>9.4E-2</v>
      </c>
      <c r="AE57">
        <v>5.58</v>
      </c>
      <c r="AF57" t="s">
        <v>48</v>
      </c>
      <c r="AG57" t="s">
        <v>5</v>
      </c>
      <c r="AH57">
        <v>0.314</v>
      </c>
      <c r="AM57" t="s">
        <v>477</v>
      </c>
      <c r="AN57" t="s">
        <v>478</v>
      </c>
      <c r="AO57" t="s">
        <v>45</v>
      </c>
      <c r="AP57" t="s">
        <v>46</v>
      </c>
      <c r="AQ57" t="s">
        <v>474</v>
      </c>
      <c r="AR57">
        <v>2.0779999999999998</v>
      </c>
      <c r="AS57">
        <v>3.7730000000000001</v>
      </c>
      <c r="AT57">
        <v>3287.0169999999998</v>
      </c>
      <c r="AU57">
        <v>0.72099999999999997</v>
      </c>
      <c r="AV57">
        <v>34.69</v>
      </c>
      <c r="AW57" t="s">
        <v>48</v>
      </c>
      <c r="AX57" t="s">
        <v>6</v>
      </c>
      <c r="AY57" t="s">
        <v>51</v>
      </c>
    </row>
    <row r="58" spans="1:67" x14ac:dyDescent="0.25">
      <c r="A58" t="s">
        <v>479</v>
      </c>
      <c r="B58" t="s">
        <v>45</v>
      </c>
      <c r="C58" t="s">
        <v>46</v>
      </c>
      <c r="D58" t="s">
        <v>480</v>
      </c>
      <c r="E58">
        <v>1.7669999999999999</v>
      </c>
      <c r="F58">
        <v>0.753</v>
      </c>
      <c r="G58">
        <v>42.387</v>
      </c>
      <c r="H58">
        <v>1.9E-2</v>
      </c>
      <c r="I58">
        <v>1.06</v>
      </c>
      <c r="J58" t="s">
        <v>48</v>
      </c>
      <c r="K58" t="s">
        <v>3</v>
      </c>
      <c r="L58">
        <v>8.0000000000000002E-3</v>
      </c>
      <c r="M58">
        <f t="shared" ref="M58" si="434">AVERAGE(I58:I60)</f>
        <v>1.0533333333333335</v>
      </c>
      <c r="N58">
        <f t="shared" ref="N58" si="435">STDEV(I58:I60)</f>
        <v>5.7735026918962632E-3</v>
      </c>
      <c r="O58">
        <f t="shared" ref="O58" si="436">N58/(SQRT(3))</f>
        <v>3.3333333333333366E-3</v>
      </c>
      <c r="P58">
        <f t="shared" ref="P58" si="437">(O58/M58)*100</f>
        <v>0.31645569620253189</v>
      </c>
      <c r="Q58">
        <v>1.2070000000000001</v>
      </c>
      <c r="R58">
        <v>5252.2269999999999</v>
      </c>
      <c r="S58">
        <v>0.93700000000000006</v>
      </c>
      <c r="T58">
        <v>53.04</v>
      </c>
      <c r="U58" t="s">
        <v>48</v>
      </c>
      <c r="V58" t="s">
        <v>4</v>
      </c>
      <c r="W58">
        <v>1</v>
      </c>
      <c r="X58">
        <f t="shared" ref="X58" si="438">AVERAGE(T58:T60)</f>
        <v>53.236666666666657</v>
      </c>
      <c r="Y58">
        <f t="shared" ref="Y58" si="439">STDEV(T58:T60)</f>
        <v>0.36692415201691553</v>
      </c>
      <c r="Z58">
        <f t="shared" ref="Z58" si="440">Y58/(SQRT(3))</f>
        <v>0.21184375793914137</v>
      </c>
      <c r="AA58">
        <f t="shared" ref="AA58" si="441">(Z58/X58)*100</f>
        <v>0.39792829116362421</v>
      </c>
      <c r="AB58">
        <v>6.18</v>
      </c>
      <c r="AC58">
        <v>1722.904</v>
      </c>
      <c r="AD58">
        <v>9.9000000000000005E-2</v>
      </c>
      <c r="AE58">
        <v>5.61</v>
      </c>
      <c r="AF58" t="s">
        <v>48</v>
      </c>
      <c r="AG58" t="s">
        <v>5</v>
      </c>
      <c r="AH58">
        <v>0.32800000000000001</v>
      </c>
      <c r="AI58">
        <f t="shared" ref="AI58" si="442">AVERAGE(AE58:AE60)</f>
        <v>5.5200000000000005</v>
      </c>
      <c r="AJ58">
        <f t="shared" ref="AJ58" si="443">STDEV(AE58:AE60)</f>
        <v>9.5393920141694774E-2</v>
      </c>
      <c r="AK58">
        <f t="shared" ref="AK58" si="444">AJ58/(SQRT(3))</f>
        <v>5.5075705472861142E-2</v>
      </c>
      <c r="AL58">
        <f t="shared" ref="AL58" si="445">(AK58/AI58)*100</f>
        <v>0.9977482875518322</v>
      </c>
      <c r="AM58" t="s">
        <v>479</v>
      </c>
      <c r="AN58" t="s">
        <v>481</v>
      </c>
      <c r="AO58" t="s">
        <v>45</v>
      </c>
      <c r="AP58" t="s">
        <v>46</v>
      </c>
      <c r="AQ58" t="s">
        <v>482</v>
      </c>
      <c r="AR58">
        <v>2.0430000000000001</v>
      </c>
      <c r="AS58">
        <v>3.7869999999999999</v>
      </c>
      <c r="AT58">
        <v>3390.2449999999999</v>
      </c>
      <c r="AU58">
        <v>0.74299999999999999</v>
      </c>
      <c r="AV58">
        <v>36.39</v>
      </c>
      <c r="AW58" t="s">
        <v>48</v>
      </c>
      <c r="AX58" t="s">
        <v>6</v>
      </c>
      <c r="AY58" t="s">
        <v>51</v>
      </c>
      <c r="AZ58">
        <f t="shared" ref="AZ58" si="446">AVERAGE(AV58:AV60)</f>
        <v>36.423333333333332</v>
      </c>
      <c r="BA58">
        <f t="shared" ref="BA58" si="447">STDEV(AV58:AV60)</f>
        <v>8.5049005481155696E-2</v>
      </c>
      <c r="BB58">
        <f t="shared" ref="BB58" si="448">BA58/(SQRT(3))</f>
        <v>4.9103066208855198E-2</v>
      </c>
      <c r="BC58">
        <f t="shared" ref="BC58" si="449">(BB58/AZ58)*100</f>
        <v>0.13481211551804304</v>
      </c>
      <c r="BE58">
        <f t="shared" ref="BE58" si="450">X58/12</f>
        <v>4.4363888888888878</v>
      </c>
      <c r="BF58">
        <f t="shared" ref="BF58" si="451">AI58/1</f>
        <v>5.5200000000000005</v>
      </c>
      <c r="BG58">
        <f t="shared" ref="BG58" si="452">M58/14</f>
        <v>7.5238095238095243E-2</v>
      </c>
      <c r="BH58">
        <f t="shared" ref="BH58" si="453">AZ58/16</f>
        <v>2.2764583333333333</v>
      </c>
      <c r="BJ58">
        <f t="shared" ref="BJ58" si="454">((2*BH58)-BF58+(3*BG58))/BE58</f>
        <v>-0.16711092426451532</v>
      </c>
      <c r="BK58">
        <f t="shared" ref="BK58" si="455">1-(BJ58/4)+((3*BG58)/(4*BE58))</f>
        <v>1.0544972136998312</v>
      </c>
      <c r="BL58">
        <f t="shared" ref="BL58" si="456">BE58-(BF58/2)-(BG58/2)+1</f>
        <v>2.6387698412698399</v>
      </c>
      <c r="BM58">
        <f t="shared" ref="BM58" si="457">BE58/BG58</f>
        <v>58.964662447257368</v>
      </c>
      <c r="BN58">
        <f t="shared" ref="BN58" si="458">BF58/BE58</f>
        <v>1.2442552125727886</v>
      </c>
      <c r="BO58">
        <f t="shared" ref="BO58" si="459">BH58/BE58</f>
        <v>0.51313317888673227</v>
      </c>
    </row>
    <row r="59" spans="1:67" x14ac:dyDescent="0.25">
      <c r="A59" t="s">
        <v>483</v>
      </c>
      <c r="B59" t="s">
        <v>45</v>
      </c>
      <c r="C59" t="s">
        <v>46</v>
      </c>
      <c r="D59" t="s">
        <v>480</v>
      </c>
      <c r="E59">
        <v>2.4460000000000002</v>
      </c>
      <c r="F59">
        <v>0.75700000000000001</v>
      </c>
      <c r="G59">
        <v>58.38</v>
      </c>
      <c r="H59">
        <v>2.5999999999999999E-2</v>
      </c>
      <c r="I59">
        <v>1.05</v>
      </c>
      <c r="J59" t="s">
        <v>48</v>
      </c>
      <c r="K59" t="s">
        <v>3</v>
      </c>
      <c r="L59">
        <v>8.0000000000000002E-3</v>
      </c>
      <c r="Q59">
        <v>1.2</v>
      </c>
      <c r="R59">
        <v>7218.7719999999999</v>
      </c>
      <c r="S59">
        <v>1.3120000000000001</v>
      </c>
      <c r="T59">
        <v>53.66</v>
      </c>
      <c r="U59" t="s">
        <v>48</v>
      </c>
      <c r="V59" t="s">
        <v>4</v>
      </c>
      <c r="W59">
        <v>1</v>
      </c>
      <c r="AB59">
        <v>6.3869999999999996</v>
      </c>
      <c r="AC59">
        <v>2356.5729999999999</v>
      </c>
      <c r="AD59">
        <v>0.13300000000000001</v>
      </c>
      <c r="AE59">
        <v>5.42</v>
      </c>
      <c r="AF59" t="s">
        <v>48</v>
      </c>
      <c r="AG59" t="s">
        <v>5</v>
      </c>
      <c r="AH59">
        <v>0.32600000000000001</v>
      </c>
      <c r="AM59" t="s">
        <v>483</v>
      </c>
      <c r="AN59" t="s">
        <v>484</v>
      </c>
      <c r="AO59" t="s">
        <v>45</v>
      </c>
      <c r="AP59" t="s">
        <v>46</v>
      </c>
      <c r="AQ59" t="s">
        <v>482</v>
      </c>
      <c r="AR59">
        <v>1.9630000000000001</v>
      </c>
      <c r="AS59">
        <v>3.8</v>
      </c>
      <c r="AT59">
        <v>3268.7179999999998</v>
      </c>
      <c r="AU59">
        <v>0.71699999999999997</v>
      </c>
      <c r="AV59">
        <v>36.520000000000003</v>
      </c>
      <c r="AW59" t="s">
        <v>48</v>
      </c>
      <c r="AX59" t="s">
        <v>6</v>
      </c>
      <c r="AY59" t="s">
        <v>51</v>
      </c>
    </row>
    <row r="60" spans="1:67" x14ac:dyDescent="0.25">
      <c r="A60" t="s">
        <v>485</v>
      </c>
      <c r="B60" t="s">
        <v>45</v>
      </c>
      <c r="C60" t="s">
        <v>46</v>
      </c>
      <c r="D60" t="s">
        <v>480</v>
      </c>
      <c r="E60">
        <v>2.177</v>
      </c>
      <c r="F60">
        <v>0.753</v>
      </c>
      <c r="G60">
        <v>51.887</v>
      </c>
      <c r="H60">
        <v>2.3E-2</v>
      </c>
      <c r="I60">
        <v>1.05</v>
      </c>
      <c r="J60" t="s">
        <v>48</v>
      </c>
      <c r="K60" t="s">
        <v>3</v>
      </c>
      <c r="L60">
        <v>8.0000000000000002E-3</v>
      </c>
      <c r="Q60">
        <v>1.19</v>
      </c>
      <c r="R60">
        <v>6397.3230000000003</v>
      </c>
      <c r="S60">
        <v>1.1539999999999999</v>
      </c>
      <c r="T60">
        <v>53.01</v>
      </c>
      <c r="U60" t="s">
        <v>48</v>
      </c>
      <c r="V60" t="s">
        <v>4</v>
      </c>
      <c r="W60">
        <v>1</v>
      </c>
      <c r="AB60">
        <v>6.2830000000000004</v>
      </c>
      <c r="AC60">
        <v>2124.5120000000002</v>
      </c>
      <c r="AD60">
        <v>0.12</v>
      </c>
      <c r="AE60">
        <v>5.53</v>
      </c>
      <c r="AF60" t="s">
        <v>48</v>
      </c>
      <c r="AG60" t="s">
        <v>5</v>
      </c>
      <c r="AH60">
        <v>0.33200000000000002</v>
      </c>
      <c r="AM60" t="s">
        <v>485</v>
      </c>
      <c r="AN60" t="s">
        <v>486</v>
      </c>
      <c r="AO60" t="s">
        <v>45</v>
      </c>
      <c r="AP60" t="s">
        <v>46</v>
      </c>
      <c r="AQ60" t="s">
        <v>482</v>
      </c>
      <c r="AR60">
        <v>1.9770000000000001</v>
      </c>
      <c r="AS60">
        <v>3.79</v>
      </c>
      <c r="AT60">
        <v>3278.1619999999998</v>
      </c>
      <c r="AU60">
        <v>0.71899999999999997</v>
      </c>
      <c r="AV60">
        <v>36.36</v>
      </c>
      <c r="AW60" t="s">
        <v>48</v>
      </c>
      <c r="AX60" t="s">
        <v>6</v>
      </c>
      <c r="AY60" t="s">
        <v>51</v>
      </c>
    </row>
    <row r="61" spans="1:67" x14ac:dyDescent="0.25">
      <c r="A61" t="s">
        <v>487</v>
      </c>
      <c r="B61" t="s">
        <v>45</v>
      </c>
      <c r="C61" t="s">
        <v>46</v>
      </c>
      <c r="D61" t="s">
        <v>488</v>
      </c>
      <c r="E61">
        <v>2.0419999999999998</v>
      </c>
      <c r="F61">
        <v>0.753</v>
      </c>
      <c r="G61">
        <v>46.348999999999997</v>
      </c>
      <c r="H61">
        <v>0.02</v>
      </c>
      <c r="I61">
        <v>1</v>
      </c>
      <c r="J61" t="s">
        <v>48</v>
      </c>
      <c r="K61" t="s">
        <v>3</v>
      </c>
      <c r="L61">
        <v>8.0000000000000002E-3</v>
      </c>
      <c r="M61">
        <f t="shared" ref="M61" si="460">AVERAGE(I61:I63)</f>
        <v>0.9966666666666667</v>
      </c>
      <c r="N61">
        <f t="shared" ref="N61" si="461">STDEV(I61:I63)</f>
        <v>5.7735026918962623E-3</v>
      </c>
      <c r="O61">
        <f t="shared" ref="O61" si="462">N61/(SQRT(3))</f>
        <v>3.3333333333333361E-3</v>
      </c>
      <c r="P61">
        <f t="shared" ref="P61" si="463">(O61/M61)*100</f>
        <v>0.33444816053511733</v>
      </c>
      <c r="Q61">
        <v>1.1970000000000001</v>
      </c>
      <c r="R61">
        <v>6102.4459999999999</v>
      </c>
      <c r="S61">
        <v>1.0980000000000001</v>
      </c>
      <c r="T61">
        <v>53.75</v>
      </c>
      <c r="U61" t="s">
        <v>48</v>
      </c>
      <c r="V61" t="s">
        <v>4</v>
      </c>
      <c r="W61">
        <v>1</v>
      </c>
      <c r="X61">
        <f t="shared" ref="X61" si="464">AVERAGE(T61:T63)</f>
        <v>54.400000000000006</v>
      </c>
      <c r="Y61">
        <f t="shared" ref="Y61" si="465">STDEV(T61:T63)</f>
        <v>0.62217360921209219</v>
      </c>
      <c r="Z61">
        <f t="shared" ref="Z61" si="466">Y61/(SQRT(3))</f>
        <v>0.35921210076128246</v>
      </c>
      <c r="AA61">
        <f t="shared" ref="AA61" si="467">(Z61/X61)*100</f>
        <v>0.6603163616935338</v>
      </c>
      <c r="AB61">
        <v>6.24</v>
      </c>
      <c r="AC61">
        <v>1983.7170000000001</v>
      </c>
      <c r="AD61">
        <v>0.113</v>
      </c>
      <c r="AE61">
        <v>5.53</v>
      </c>
      <c r="AF61" t="s">
        <v>48</v>
      </c>
      <c r="AG61" t="s">
        <v>5</v>
      </c>
      <c r="AH61">
        <v>0.32500000000000001</v>
      </c>
      <c r="AI61">
        <f t="shared" ref="AI61" si="468">AVERAGE(AE61:AE63)</f>
        <v>5.4433333333333325</v>
      </c>
      <c r="AJ61">
        <f t="shared" ref="AJ61" si="469">STDEV(AE61:AE63)</f>
        <v>9.0184995056458203E-2</v>
      </c>
      <c r="AK61">
        <f t="shared" ref="AK61" si="470">AJ61/(SQRT(3))</f>
        <v>5.2068331172711216E-2</v>
      </c>
      <c r="AL61">
        <f t="shared" ref="AL61" si="471">(AK61/AI61)*100</f>
        <v>0.95655231793100837</v>
      </c>
      <c r="AM61" t="s">
        <v>487</v>
      </c>
      <c r="AN61" t="s">
        <v>489</v>
      </c>
      <c r="AO61" t="s">
        <v>45</v>
      </c>
      <c r="AP61" t="s">
        <v>46</v>
      </c>
      <c r="AQ61" t="s">
        <v>490</v>
      </c>
      <c r="AR61">
        <v>1.853</v>
      </c>
      <c r="AS61">
        <v>3.8370000000000002</v>
      </c>
      <c r="AT61">
        <v>2975.8319999999999</v>
      </c>
      <c r="AU61">
        <v>0.69799999999999995</v>
      </c>
      <c r="AV61">
        <v>37.68</v>
      </c>
      <c r="AW61" t="s">
        <v>48</v>
      </c>
      <c r="AX61" t="s">
        <v>6</v>
      </c>
      <c r="AY61" t="s">
        <v>51</v>
      </c>
      <c r="AZ61">
        <f t="shared" ref="AZ61" si="472">AVERAGE(AV61:AV63)</f>
        <v>37.44</v>
      </c>
      <c r="BA61">
        <f t="shared" ref="BA61" si="473">STDEV(AV61:AV63)</f>
        <v>0.36496575181789065</v>
      </c>
      <c r="BB61">
        <f t="shared" ref="BB61" si="474">BA61/(SQRT(3))</f>
        <v>0.21071307505705333</v>
      </c>
      <c r="BC61">
        <f t="shared" ref="BC61" si="475">(BB61/AZ61)*100</f>
        <v>0.56280201671221508</v>
      </c>
      <c r="BE61">
        <f t="shared" ref="BE61" si="476">X61/12</f>
        <v>4.5333333333333341</v>
      </c>
      <c r="BF61">
        <f t="shared" ref="BF61" si="477">AI61/1</f>
        <v>5.4433333333333325</v>
      </c>
      <c r="BG61">
        <f t="shared" ref="BG61" si="478">M61/14</f>
        <v>7.1190476190476193E-2</v>
      </c>
      <c r="BH61">
        <f t="shared" ref="BH61" si="479">AZ61/16</f>
        <v>2.34</v>
      </c>
      <c r="BJ61">
        <f t="shared" ref="BJ61" si="480">((2*BH61)-BF61+(3*BG61))/BE61</f>
        <v>-0.12127100840336121</v>
      </c>
      <c r="BK61">
        <f t="shared" ref="BK61" si="481">1-(BJ61/4)+((3*BG61)/(4*BE61))</f>
        <v>1.042095588235294</v>
      </c>
      <c r="BL61">
        <f t="shared" ref="BL61" si="482">BE61-(BF61/2)-(BG61/2)+1</f>
        <v>2.7760714285714299</v>
      </c>
      <c r="BM61">
        <f t="shared" ref="BM61" si="483">BE61/BG61</f>
        <v>63.678929765886295</v>
      </c>
      <c r="BN61">
        <f t="shared" ref="BN61" si="484">BF61/BE61</f>
        <v>1.2007352941176466</v>
      </c>
      <c r="BO61">
        <f t="shared" ref="BO61" si="485">BH61/BE61</f>
        <v>0.51617647058823513</v>
      </c>
    </row>
    <row r="62" spans="1:67" x14ac:dyDescent="0.25">
      <c r="A62" t="s">
        <v>491</v>
      </c>
      <c r="B62" t="s">
        <v>45</v>
      </c>
      <c r="C62" t="s">
        <v>46</v>
      </c>
      <c r="D62" t="s">
        <v>488</v>
      </c>
      <c r="E62">
        <v>2.5289999999999999</v>
      </c>
      <c r="F62">
        <v>0.76</v>
      </c>
      <c r="G62">
        <v>57.500999999999998</v>
      </c>
      <c r="H62">
        <v>2.5000000000000001E-2</v>
      </c>
      <c r="I62">
        <v>1</v>
      </c>
      <c r="J62" t="s">
        <v>48</v>
      </c>
      <c r="K62" t="s">
        <v>3</v>
      </c>
      <c r="L62">
        <v>8.0000000000000002E-3</v>
      </c>
      <c r="Q62">
        <v>1.2030000000000001</v>
      </c>
      <c r="R62">
        <v>7618.4470000000001</v>
      </c>
      <c r="S62">
        <v>1.391</v>
      </c>
      <c r="T62">
        <v>54.99</v>
      </c>
      <c r="U62" t="s">
        <v>48</v>
      </c>
      <c r="V62" t="s">
        <v>4</v>
      </c>
      <c r="W62">
        <v>1</v>
      </c>
      <c r="AB62">
        <v>6.36</v>
      </c>
      <c r="AC62">
        <v>2454.3719999999998</v>
      </c>
      <c r="AD62">
        <v>0.13800000000000001</v>
      </c>
      <c r="AE62">
        <v>5.45</v>
      </c>
      <c r="AF62" t="s">
        <v>48</v>
      </c>
      <c r="AG62" t="s">
        <v>5</v>
      </c>
      <c r="AH62">
        <v>0.32200000000000001</v>
      </c>
      <c r="AM62" t="s">
        <v>491</v>
      </c>
      <c r="AN62" t="s">
        <v>492</v>
      </c>
      <c r="AO62" t="s">
        <v>45</v>
      </c>
      <c r="AP62" t="s">
        <v>46</v>
      </c>
      <c r="AQ62" t="s">
        <v>490</v>
      </c>
      <c r="AR62">
        <v>1.647</v>
      </c>
      <c r="AS62">
        <v>3.8530000000000002</v>
      </c>
      <c r="AT62">
        <v>2634.5120000000002</v>
      </c>
      <c r="AU62">
        <v>0.61</v>
      </c>
      <c r="AV62">
        <v>37.020000000000003</v>
      </c>
      <c r="AW62" t="s">
        <v>48</v>
      </c>
      <c r="AX62" t="s">
        <v>6</v>
      </c>
      <c r="AY62" t="s">
        <v>51</v>
      </c>
    </row>
    <row r="63" spans="1:67" x14ac:dyDescent="0.25">
      <c r="A63" t="s">
        <v>493</v>
      </c>
      <c r="B63" t="s">
        <v>45</v>
      </c>
      <c r="C63" t="s">
        <v>46</v>
      </c>
      <c r="D63" t="s">
        <v>488</v>
      </c>
      <c r="E63">
        <v>1.9870000000000001</v>
      </c>
      <c r="F63">
        <v>0.753</v>
      </c>
      <c r="G63">
        <v>44.588999999999999</v>
      </c>
      <c r="H63">
        <v>0.02</v>
      </c>
      <c r="I63">
        <v>0.99</v>
      </c>
      <c r="J63" t="s">
        <v>48</v>
      </c>
      <c r="K63" t="s">
        <v>3</v>
      </c>
      <c r="L63">
        <v>7.0000000000000001E-3</v>
      </c>
      <c r="Q63">
        <v>1.2170000000000001</v>
      </c>
      <c r="R63">
        <v>6020.8360000000002</v>
      </c>
      <c r="S63">
        <v>1.0820000000000001</v>
      </c>
      <c r="T63">
        <v>54.46</v>
      </c>
      <c r="U63" t="s">
        <v>48</v>
      </c>
      <c r="V63" t="s">
        <v>4</v>
      </c>
      <c r="W63">
        <v>1</v>
      </c>
      <c r="AB63">
        <v>6.17</v>
      </c>
      <c r="AC63">
        <v>1860.971</v>
      </c>
      <c r="AD63">
        <v>0.106</v>
      </c>
      <c r="AE63">
        <v>5.35</v>
      </c>
      <c r="AF63" t="s">
        <v>48</v>
      </c>
      <c r="AG63" t="s">
        <v>5</v>
      </c>
      <c r="AH63">
        <v>0.309</v>
      </c>
      <c r="AM63" t="s">
        <v>493</v>
      </c>
      <c r="AN63" t="s">
        <v>494</v>
      </c>
      <c r="AO63" t="s">
        <v>45</v>
      </c>
      <c r="AP63" t="s">
        <v>46</v>
      </c>
      <c r="AQ63" t="s">
        <v>490</v>
      </c>
      <c r="AR63">
        <v>1.9970000000000001</v>
      </c>
      <c r="AS63">
        <v>3.82</v>
      </c>
      <c r="AT63">
        <v>3175.6019999999999</v>
      </c>
      <c r="AU63">
        <v>0.751</v>
      </c>
      <c r="AV63">
        <v>37.619999999999997</v>
      </c>
      <c r="AW63" t="s">
        <v>48</v>
      </c>
      <c r="AX63" t="s">
        <v>6</v>
      </c>
      <c r="AY63" t="s">
        <v>51</v>
      </c>
    </row>
    <row r="64" spans="1:67" x14ac:dyDescent="0.25">
      <c r="A64" t="s">
        <v>495</v>
      </c>
      <c r="B64" t="s">
        <v>45</v>
      </c>
      <c r="C64" t="s">
        <v>46</v>
      </c>
      <c r="D64" t="s">
        <v>496</v>
      </c>
      <c r="E64">
        <v>1.87</v>
      </c>
      <c r="F64">
        <v>0.76</v>
      </c>
      <c r="G64">
        <v>45.201000000000001</v>
      </c>
      <c r="H64">
        <v>0.02</v>
      </c>
      <c r="I64">
        <v>1.06</v>
      </c>
      <c r="J64" t="s">
        <v>48</v>
      </c>
      <c r="K64" t="s">
        <v>3</v>
      </c>
      <c r="L64">
        <v>8.0000000000000002E-3</v>
      </c>
      <c r="M64">
        <f t="shared" ref="M64" si="486">AVERAGE(I64:I66)</f>
        <v>1.05</v>
      </c>
      <c r="N64">
        <f t="shared" ref="N64" si="487">STDEV(I64:I66)</f>
        <v>1.732050807568879E-2</v>
      </c>
      <c r="O64">
        <f t="shared" ref="O64" si="488">N64/(SQRT(3))</f>
        <v>1.0000000000000011E-2</v>
      </c>
      <c r="P64">
        <f t="shared" ref="P64" si="489">(O64/M64)*100</f>
        <v>0.95238095238095333</v>
      </c>
      <c r="Q64">
        <v>1.2230000000000001</v>
      </c>
      <c r="R64">
        <v>5999.8389999999999</v>
      </c>
      <c r="S64">
        <v>1.0780000000000001</v>
      </c>
      <c r="T64">
        <v>57.66</v>
      </c>
      <c r="U64" t="s">
        <v>48</v>
      </c>
      <c r="V64" t="s">
        <v>4</v>
      </c>
      <c r="W64">
        <v>1</v>
      </c>
      <c r="X64">
        <f t="shared" ref="X64" si="490">AVERAGE(T64:T66)</f>
        <v>57.086666666666666</v>
      </c>
      <c r="Y64">
        <f t="shared" ref="Y64" si="491">STDEV(T64:T66)</f>
        <v>0.49812983581926829</v>
      </c>
      <c r="Z64">
        <f t="shared" ref="Z64" si="492">Y64/(SQRT(3))</f>
        <v>0.28759539480163865</v>
      </c>
      <c r="AA64">
        <f t="shared" ref="AA64" si="493">(Z64/X64)*100</f>
        <v>0.50378733177911705</v>
      </c>
      <c r="AB64">
        <v>6.1269999999999998</v>
      </c>
      <c r="AC64">
        <v>1714.16</v>
      </c>
      <c r="AD64">
        <v>9.9000000000000005E-2</v>
      </c>
      <c r="AE64">
        <v>5.27</v>
      </c>
      <c r="AF64" t="s">
        <v>48</v>
      </c>
      <c r="AG64" t="s">
        <v>5</v>
      </c>
      <c r="AH64">
        <v>0.28599999999999998</v>
      </c>
      <c r="AI64">
        <f t="shared" ref="AI64" si="494">AVERAGE(AE64:AE66)</f>
        <v>5.2266666666666666</v>
      </c>
      <c r="AJ64">
        <f t="shared" ref="AJ64" si="495">STDEV(AE64:AE66)</f>
        <v>0.16921386861996071</v>
      </c>
      <c r="AK64">
        <f t="shared" ref="AK64" si="496">AJ64/(SQRT(3))</f>
        <v>9.7695672598352296E-2</v>
      </c>
      <c r="AL64">
        <f t="shared" ref="AL64" si="497">(AK64/AI64)*100</f>
        <v>1.8691774094072504</v>
      </c>
      <c r="AM64" t="s">
        <v>495</v>
      </c>
      <c r="AN64" t="s">
        <v>497</v>
      </c>
      <c r="AO64" t="s">
        <v>45</v>
      </c>
      <c r="AP64" t="s">
        <v>46</v>
      </c>
      <c r="AQ64" t="s">
        <v>498</v>
      </c>
      <c r="AR64">
        <v>1.4990000000000001</v>
      </c>
      <c r="AS64">
        <v>3.8769999999999998</v>
      </c>
      <c r="AT64">
        <v>2296.5219999999999</v>
      </c>
      <c r="AU64">
        <v>0.52500000000000002</v>
      </c>
      <c r="AV64">
        <v>35</v>
      </c>
      <c r="AW64" t="s">
        <v>48</v>
      </c>
      <c r="AX64" t="s">
        <v>6</v>
      </c>
      <c r="AY64" t="s">
        <v>51</v>
      </c>
      <c r="AZ64">
        <f t="shared" ref="AZ64" si="498">AVERAGE(AV64:AV66)</f>
        <v>34.910000000000004</v>
      </c>
      <c r="BA64">
        <f t="shared" ref="BA64" si="499">STDEV(AV64:AV66)</f>
        <v>0.12288205727444347</v>
      </c>
      <c r="BB64">
        <f t="shared" ref="BB64" si="500">BA64/(SQRT(3))</f>
        <v>7.0945988845974958E-2</v>
      </c>
      <c r="BC64">
        <f t="shared" ref="BC64" si="501">(BB64/AZ64)*100</f>
        <v>0.20322540488678015</v>
      </c>
      <c r="BE64">
        <f t="shared" ref="BE64" si="502">X64/12</f>
        <v>4.7572222222222225</v>
      </c>
      <c r="BF64">
        <f t="shared" ref="BF64" si="503">AI64/1</f>
        <v>5.2266666666666666</v>
      </c>
      <c r="BG64">
        <f t="shared" ref="BG64" si="504">M64/14</f>
        <v>7.4999999999999997E-2</v>
      </c>
      <c r="BH64">
        <f t="shared" ref="BH64" si="505">AZ64/16</f>
        <v>2.1818750000000002</v>
      </c>
      <c r="BJ64">
        <f t="shared" ref="BJ64" si="506">((2*BH64)-BF64+(3*BG64))/BE64</f>
        <v>-0.13409435945346246</v>
      </c>
      <c r="BK64">
        <f t="shared" ref="BK64" si="507">1-(BJ64/4)+((3*BG64)/(4*BE64))</f>
        <v>1.0453477169216396</v>
      </c>
      <c r="BL64">
        <f t="shared" ref="BL64" si="508">BE64-(BF64/2)-(BG64/2)+1</f>
        <v>3.1063888888888891</v>
      </c>
      <c r="BM64">
        <f t="shared" ref="BM64" si="509">BE64/BG64</f>
        <v>63.429629629629638</v>
      </c>
      <c r="BN64">
        <f t="shared" ref="BN64" si="510">BF64/BE64</f>
        <v>1.0986803690295457</v>
      </c>
      <c r="BO64">
        <f t="shared" ref="BO64" si="511">BH64/BE64</f>
        <v>0.45864475067149368</v>
      </c>
    </row>
    <row r="65" spans="1:67" x14ac:dyDescent="0.25">
      <c r="A65" t="s">
        <v>499</v>
      </c>
      <c r="B65" t="s">
        <v>45</v>
      </c>
      <c r="C65" t="s">
        <v>46</v>
      </c>
      <c r="D65" t="s">
        <v>496</v>
      </c>
      <c r="E65">
        <v>1.996</v>
      </c>
      <c r="F65">
        <v>0.76300000000000001</v>
      </c>
      <c r="G65">
        <v>47.982999999999997</v>
      </c>
      <c r="H65">
        <v>2.1000000000000001E-2</v>
      </c>
      <c r="I65">
        <v>1.06</v>
      </c>
      <c r="J65" t="s">
        <v>48</v>
      </c>
      <c r="K65" t="s">
        <v>3</v>
      </c>
      <c r="L65">
        <v>8.0000000000000002E-3</v>
      </c>
      <c r="Q65">
        <v>1.2130000000000001</v>
      </c>
      <c r="R65">
        <v>6287.1750000000002</v>
      </c>
      <c r="S65">
        <v>1.133</v>
      </c>
      <c r="T65">
        <v>56.76</v>
      </c>
      <c r="U65" t="s">
        <v>48</v>
      </c>
      <c r="V65" t="s">
        <v>4</v>
      </c>
      <c r="W65">
        <v>1</v>
      </c>
      <c r="AB65">
        <v>6.1369999999999996</v>
      </c>
      <c r="AC65">
        <v>1751.4059999999999</v>
      </c>
      <c r="AD65">
        <v>0.10100000000000001</v>
      </c>
      <c r="AE65">
        <v>5.04</v>
      </c>
      <c r="AF65" t="s">
        <v>48</v>
      </c>
      <c r="AG65" t="s">
        <v>5</v>
      </c>
      <c r="AH65">
        <v>0.27900000000000003</v>
      </c>
      <c r="AM65" t="s">
        <v>499</v>
      </c>
      <c r="AN65" t="s">
        <v>500</v>
      </c>
      <c r="AO65" t="s">
        <v>45</v>
      </c>
      <c r="AP65" t="s">
        <v>46</v>
      </c>
      <c r="AQ65" t="s">
        <v>498</v>
      </c>
      <c r="AR65">
        <v>1.591</v>
      </c>
      <c r="AS65">
        <v>3.863</v>
      </c>
      <c r="AT65">
        <v>2422.8890000000001</v>
      </c>
      <c r="AU65">
        <v>0.55600000000000005</v>
      </c>
      <c r="AV65">
        <v>34.96</v>
      </c>
      <c r="AW65" t="s">
        <v>48</v>
      </c>
      <c r="AX65" t="s">
        <v>6</v>
      </c>
      <c r="AY65" t="s">
        <v>51</v>
      </c>
    </row>
    <row r="66" spans="1:67" x14ac:dyDescent="0.25">
      <c r="A66" t="s">
        <v>501</v>
      </c>
      <c r="B66" t="s">
        <v>45</v>
      </c>
      <c r="C66" t="s">
        <v>46</v>
      </c>
      <c r="D66" t="s">
        <v>496</v>
      </c>
      <c r="E66">
        <v>1.9910000000000001</v>
      </c>
      <c r="F66">
        <v>0.75700000000000001</v>
      </c>
      <c r="G66">
        <v>46.747999999999998</v>
      </c>
      <c r="H66">
        <v>2.1000000000000001E-2</v>
      </c>
      <c r="I66">
        <v>1.03</v>
      </c>
      <c r="J66" t="s">
        <v>48</v>
      </c>
      <c r="K66" t="s">
        <v>3</v>
      </c>
      <c r="L66">
        <v>7.0000000000000001E-3</v>
      </c>
      <c r="Q66">
        <v>1.21</v>
      </c>
      <c r="R66">
        <v>6280.5249999999996</v>
      </c>
      <c r="S66">
        <v>1.1319999999999999</v>
      </c>
      <c r="T66">
        <v>56.84</v>
      </c>
      <c r="U66" t="s">
        <v>48</v>
      </c>
      <c r="V66" t="s">
        <v>4</v>
      </c>
      <c r="W66">
        <v>1</v>
      </c>
      <c r="AB66">
        <v>6.2469999999999999</v>
      </c>
      <c r="AC66">
        <v>1870.212</v>
      </c>
      <c r="AD66">
        <v>0.107</v>
      </c>
      <c r="AE66">
        <v>5.37</v>
      </c>
      <c r="AF66" t="s">
        <v>48</v>
      </c>
      <c r="AG66" t="s">
        <v>5</v>
      </c>
      <c r="AH66">
        <v>0.29799999999999999</v>
      </c>
      <c r="AM66" t="s">
        <v>501</v>
      </c>
      <c r="AN66" t="s">
        <v>502</v>
      </c>
      <c r="AO66" t="s">
        <v>45</v>
      </c>
      <c r="AP66" t="s">
        <v>46</v>
      </c>
      <c r="AQ66" t="s">
        <v>498</v>
      </c>
      <c r="AR66">
        <v>1.7490000000000001</v>
      </c>
      <c r="AS66">
        <v>3.85</v>
      </c>
      <c r="AT66">
        <v>2628.2260000000001</v>
      </c>
      <c r="AU66">
        <v>0.60799999999999998</v>
      </c>
      <c r="AV66">
        <v>34.770000000000003</v>
      </c>
      <c r="AW66" t="s">
        <v>48</v>
      </c>
      <c r="AX66" t="s">
        <v>6</v>
      </c>
      <c r="AY66" t="s">
        <v>51</v>
      </c>
    </row>
    <row r="67" spans="1:67" x14ac:dyDescent="0.25">
      <c r="A67" t="s">
        <v>503</v>
      </c>
      <c r="B67" t="s">
        <v>45</v>
      </c>
      <c r="C67" t="s">
        <v>46</v>
      </c>
      <c r="D67" t="s">
        <v>504</v>
      </c>
      <c r="E67">
        <v>1.9850000000000001</v>
      </c>
      <c r="F67">
        <v>0.75700000000000001</v>
      </c>
      <c r="G67">
        <v>60.551000000000002</v>
      </c>
      <c r="H67">
        <v>2.7E-2</v>
      </c>
      <c r="I67">
        <v>1.34</v>
      </c>
      <c r="J67" t="s">
        <v>48</v>
      </c>
      <c r="K67" t="s">
        <v>3</v>
      </c>
      <c r="L67">
        <v>1.0999999999999999E-2</v>
      </c>
      <c r="M67">
        <f t="shared" ref="M67" si="512">AVERAGE(I67:I69)</f>
        <v>1.3633333333333333</v>
      </c>
      <c r="N67">
        <f t="shared" ref="N67" si="513">STDEV(I67:I69)</f>
        <v>2.0816659994661257E-2</v>
      </c>
      <c r="O67">
        <f t="shared" ref="O67" si="514">N67/(SQRT(3))</f>
        <v>1.2018504251546592E-2</v>
      </c>
      <c r="P67">
        <f t="shared" ref="P67" si="515">(O67/M67)*100</f>
        <v>0.88155287908654711</v>
      </c>
      <c r="Q67">
        <v>1.2070000000000001</v>
      </c>
      <c r="R67">
        <v>5716.1189999999997</v>
      </c>
      <c r="S67">
        <v>1.024</v>
      </c>
      <c r="T67">
        <v>51.61</v>
      </c>
      <c r="U67" t="s">
        <v>48</v>
      </c>
      <c r="V67" t="s">
        <v>4</v>
      </c>
      <c r="W67">
        <v>1</v>
      </c>
      <c r="X67">
        <f t="shared" ref="X67" si="516">AVERAGE(T67:T69)</f>
        <v>52.196666666666665</v>
      </c>
      <c r="Y67">
        <f t="shared" ref="Y67" si="517">STDEV(T67:T69)</f>
        <v>0.69212233986003791</v>
      </c>
      <c r="Z67">
        <f t="shared" ref="Z67" si="518">Y67/(SQRT(3))</f>
        <v>0.39959701923034657</v>
      </c>
      <c r="AA67">
        <f t="shared" ref="AA67" si="519">(Z67/X67)*100</f>
        <v>0.76556041745388581</v>
      </c>
      <c r="AB67">
        <v>6.1929999999999996</v>
      </c>
      <c r="AC67">
        <v>1852.0709999999999</v>
      </c>
      <c r="AD67">
        <v>0.106</v>
      </c>
      <c r="AE67">
        <v>5.34</v>
      </c>
      <c r="AF67" t="s">
        <v>48</v>
      </c>
      <c r="AG67" t="s">
        <v>5</v>
      </c>
      <c r="AH67">
        <v>0.32400000000000001</v>
      </c>
      <c r="AI67">
        <f t="shared" ref="AI67" si="520">AVERAGE(AE67:AE69)</f>
        <v>5.3566666666666665</v>
      </c>
      <c r="AJ67">
        <f t="shared" ref="AJ67" si="521">STDEV(AE67:AE69)</f>
        <v>2.0816659994661379E-2</v>
      </c>
      <c r="AK67">
        <f t="shared" ref="AK67" si="522">AJ67/(SQRT(3))</f>
        <v>1.2018504251546661E-2</v>
      </c>
      <c r="AL67">
        <f t="shared" ref="AL67" si="523">(AK67/AI67)*100</f>
        <v>0.22436535628276283</v>
      </c>
      <c r="AM67" t="s">
        <v>503</v>
      </c>
      <c r="AN67" t="s">
        <v>505</v>
      </c>
      <c r="AO67" t="s">
        <v>45</v>
      </c>
      <c r="AP67" t="s">
        <v>46</v>
      </c>
      <c r="AQ67" t="s">
        <v>506</v>
      </c>
      <c r="AR67">
        <v>2.2490000000000001</v>
      </c>
      <c r="AS67">
        <v>3.8</v>
      </c>
      <c r="AT67">
        <v>3697.4659999999999</v>
      </c>
      <c r="AU67">
        <v>0.89500000000000002</v>
      </c>
      <c r="AV67">
        <v>39.799999999999997</v>
      </c>
      <c r="AW67" t="s">
        <v>48</v>
      </c>
      <c r="AX67" t="s">
        <v>6</v>
      </c>
      <c r="AY67" t="s">
        <v>51</v>
      </c>
      <c r="AZ67">
        <f t="shared" ref="AZ67" si="524">AVERAGE(AV67:AV69)</f>
        <v>39.023333333333333</v>
      </c>
      <c r="BA67">
        <f t="shared" ref="BA67" si="525">STDEV(AV67:AV69)</f>
        <v>0.68806491941773185</v>
      </c>
      <c r="BB67">
        <f t="shared" ref="BB67" si="526">BA67/(SQRT(3))</f>
        <v>0.39725446644576567</v>
      </c>
      <c r="BC67">
        <f t="shared" ref="BC67" si="527">(BB67/AZ67)*100</f>
        <v>1.0179921408877568</v>
      </c>
      <c r="BE67">
        <f t="shared" ref="BE67" si="528">X67/12</f>
        <v>4.3497222222222218</v>
      </c>
      <c r="BF67">
        <f t="shared" ref="BF67" si="529">AI67/1</f>
        <v>5.3566666666666665</v>
      </c>
      <c r="BG67">
        <f t="shared" ref="BG67" si="530">M67/14</f>
        <v>9.7380952380952374E-2</v>
      </c>
      <c r="BH67">
        <f t="shared" ref="BH67" si="531">AZ67/16</f>
        <v>2.4389583333333333</v>
      </c>
      <c r="BJ67">
        <f t="shared" ref="BJ67" si="532">((2*BH67)-BF67+(3*BG67))/BE67</f>
        <v>-4.2900933283460854E-2</v>
      </c>
      <c r="BK67">
        <f t="shared" ref="BK67" si="533">1-(BJ67/4)+((3*BG67)/(4*BE67))</f>
        <v>1.0275161249121909</v>
      </c>
      <c r="BL67">
        <f t="shared" ref="BL67" si="534">BE67-(BF67/2)-(BG67/2)+1</f>
        <v>2.6226984126984121</v>
      </c>
      <c r="BM67">
        <f t="shared" ref="BM67" si="535">BE67/BG67</f>
        <v>44.667074164629177</v>
      </c>
      <c r="BN67">
        <f t="shared" ref="BN67" si="536">BF67/BE67</f>
        <v>1.2314962641292548</v>
      </c>
      <c r="BO67">
        <f t="shared" ref="BO67" si="537">BH67/BE67</f>
        <v>0.56071588224024527</v>
      </c>
    </row>
    <row r="68" spans="1:67" x14ac:dyDescent="0.25">
      <c r="A68" t="s">
        <v>507</v>
      </c>
      <c r="B68" t="s">
        <v>45</v>
      </c>
      <c r="C68" t="s">
        <v>46</v>
      </c>
      <c r="D68" t="s">
        <v>504</v>
      </c>
      <c r="E68">
        <v>1.621</v>
      </c>
      <c r="F68">
        <v>0.75700000000000001</v>
      </c>
      <c r="G68">
        <v>50.363</v>
      </c>
      <c r="H68">
        <v>2.1999999999999999E-2</v>
      </c>
      <c r="I68">
        <v>1.37</v>
      </c>
      <c r="J68" t="s">
        <v>48</v>
      </c>
      <c r="K68" t="s">
        <v>3</v>
      </c>
      <c r="L68">
        <v>0.01</v>
      </c>
      <c r="Q68">
        <v>1.2330000000000001</v>
      </c>
      <c r="R68">
        <v>4829.5159999999996</v>
      </c>
      <c r="S68">
        <v>0.85899999999999999</v>
      </c>
      <c r="T68">
        <v>52.96</v>
      </c>
      <c r="U68" t="s">
        <v>48</v>
      </c>
      <c r="V68" t="s">
        <v>4</v>
      </c>
      <c r="W68">
        <v>1</v>
      </c>
      <c r="AB68">
        <v>6.1269999999999998</v>
      </c>
      <c r="AC68">
        <v>1497.6869999999999</v>
      </c>
      <c r="AD68">
        <v>8.6999999999999994E-2</v>
      </c>
      <c r="AE68">
        <v>5.38</v>
      </c>
      <c r="AF68" t="s">
        <v>48</v>
      </c>
      <c r="AG68" t="s">
        <v>5</v>
      </c>
      <c r="AH68">
        <v>0.31</v>
      </c>
      <c r="AM68" t="s">
        <v>507</v>
      </c>
      <c r="AN68" t="s">
        <v>508</v>
      </c>
      <c r="AO68" t="s">
        <v>45</v>
      </c>
      <c r="AP68" t="s">
        <v>46</v>
      </c>
      <c r="AQ68" t="s">
        <v>506</v>
      </c>
      <c r="AR68">
        <v>1.62</v>
      </c>
      <c r="AS68">
        <v>3.8530000000000002</v>
      </c>
      <c r="AT68">
        <v>2688.23</v>
      </c>
      <c r="AU68">
        <v>0.623</v>
      </c>
      <c r="AV68">
        <v>38.49</v>
      </c>
      <c r="AW68" t="s">
        <v>48</v>
      </c>
      <c r="AX68" t="s">
        <v>6</v>
      </c>
      <c r="AY68" t="s">
        <v>51</v>
      </c>
    </row>
    <row r="69" spans="1:67" x14ac:dyDescent="0.25">
      <c r="A69" t="s">
        <v>509</v>
      </c>
      <c r="B69" t="s">
        <v>45</v>
      </c>
      <c r="C69" t="s">
        <v>46</v>
      </c>
      <c r="D69" t="s">
        <v>504</v>
      </c>
      <c r="E69">
        <v>1.7310000000000001</v>
      </c>
      <c r="F69">
        <v>0.75700000000000001</v>
      </c>
      <c r="G69">
        <v>54.302999999999997</v>
      </c>
      <c r="H69">
        <v>2.4E-2</v>
      </c>
      <c r="I69">
        <v>1.38</v>
      </c>
      <c r="J69" t="s">
        <v>48</v>
      </c>
      <c r="K69" t="s">
        <v>3</v>
      </c>
      <c r="L69">
        <v>1.0999999999999999E-2</v>
      </c>
      <c r="Q69">
        <v>1.2130000000000001</v>
      </c>
      <c r="R69">
        <v>5055.3440000000001</v>
      </c>
      <c r="S69">
        <v>0.90100000000000002</v>
      </c>
      <c r="T69">
        <v>52.02</v>
      </c>
      <c r="U69" t="s">
        <v>48</v>
      </c>
      <c r="V69" t="s">
        <v>4</v>
      </c>
      <c r="W69">
        <v>1</v>
      </c>
      <c r="AB69">
        <v>6.1429999999999998</v>
      </c>
      <c r="AC69">
        <v>1601.73</v>
      </c>
      <c r="AD69">
        <v>9.2999999999999999E-2</v>
      </c>
      <c r="AE69">
        <v>5.35</v>
      </c>
      <c r="AF69" t="s">
        <v>48</v>
      </c>
      <c r="AG69" t="s">
        <v>5</v>
      </c>
      <c r="AH69">
        <v>0.317</v>
      </c>
      <c r="AM69" t="s">
        <v>509</v>
      </c>
      <c r="AN69" t="s">
        <v>510</v>
      </c>
      <c r="AO69" t="s">
        <v>45</v>
      </c>
      <c r="AP69" t="s">
        <v>46</v>
      </c>
      <c r="AQ69" t="s">
        <v>506</v>
      </c>
      <c r="AR69">
        <v>1.986</v>
      </c>
      <c r="AS69">
        <v>3.8130000000000002</v>
      </c>
      <c r="AT69">
        <v>3245.3040000000001</v>
      </c>
      <c r="AU69">
        <v>0.77</v>
      </c>
      <c r="AV69">
        <v>38.78</v>
      </c>
      <c r="AW69" t="s">
        <v>48</v>
      </c>
      <c r="AX69" t="s">
        <v>6</v>
      </c>
      <c r="AY69" t="s">
        <v>51</v>
      </c>
    </row>
    <row r="70" spans="1:67" x14ac:dyDescent="0.25">
      <c r="A70" t="s">
        <v>511</v>
      </c>
      <c r="B70" t="s">
        <v>45</v>
      </c>
      <c r="C70" t="s">
        <v>46</v>
      </c>
      <c r="D70" t="s">
        <v>512</v>
      </c>
      <c r="E70">
        <v>2.1480000000000001</v>
      </c>
      <c r="F70">
        <v>0.75700000000000001</v>
      </c>
      <c r="G70">
        <v>55.006</v>
      </c>
      <c r="H70">
        <v>2.4E-2</v>
      </c>
      <c r="I70">
        <v>1.1299999999999999</v>
      </c>
      <c r="J70" t="s">
        <v>48</v>
      </c>
      <c r="K70" t="s">
        <v>3</v>
      </c>
      <c r="L70">
        <v>8.9999999999999993E-3</v>
      </c>
      <c r="M70">
        <f t="shared" ref="M70" si="538">AVERAGE(I70:I72)</f>
        <v>1.0799999999999998</v>
      </c>
      <c r="N70">
        <f t="shared" ref="N70" si="539">STDEV(I70:I72)</f>
        <v>4.3588989435406643E-2</v>
      </c>
      <c r="O70">
        <f t="shared" ref="O70" si="540">N70/(SQRT(3))</f>
        <v>2.516611478423578E-2</v>
      </c>
      <c r="P70">
        <f t="shared" ref="P70" si="541">(O70/M70)*100</f>
        <v>2.3301958133551648</v>
      </c>
      <c r="Q70">
        <v>1.2</v>
      </c>
      <c r="R70">
        <v>6344.8959999999997</v>
      </c>
      <c r="S70">
        <v>1.1439999999999999</v>
      </c>
      <c r="T70">
        <v>53.25</v>
      </c>
      <c r="U70" t="s">
        <v>48</v>
      </c>
      <c r="V70" t="s">
        <v>4</v>
      </c>
      <c r="W70">
        <v>1</v>
      </c>
      <c r="X70">
        <f t="shared" ref="X70" si="542">AVERAGE(T70:T72)</f>
        <v>53.28</v>
      </c>
      <c r="Y70">
        <f t="shared" ref="Y70" si="543">STDEV(T70:T72)</f>
        <v>6.0827625302982365E-2</v>
      </c>
      <c r="Z70">
        <f t="shared" ref="Z70" si="544">Y70/(SQRT(3))</f>
        <v>3.5118845842842562E-2</v>
      </c>
      <c r="AA70">
        <f t="shared" ref="AA70" si="545">(Z70/X70)*100</f>
        <v>6.5913749705034844E-2</v>
      </c>
      <c r="AB70">
        <v>6.24</v>
      </c>
      <c r="AC70">
        <v>2119.279</v>
      </c>
      <c r="AD70">
        <v>0.12</v>
      </c>
      <c r="AE70">
        <v>5.59</v>
      </c>
      <c r="AF70" t="s">
        <v>48</v>
      </c>
      <c r="AG70" t="s">
        <v>5</v>
      </c>
      <c r="AH70">
        <v>0.33400000000000002</v>
      </c>
      <c r="AI70">
        <f t="shared" ref="AI70" si="546">AVERAGE(AE70:AE72)</f>
        <v>5.6000000000000005</v>
      </c>
      <c r="AJ70">
        <f t="shared" ref="AJ70" si="547">STDEV(AE70:AE72)</f>
        <v>8.544003745317573E-2</v>
      </c>
      <c r="AK70">
        <f t="shared" ref="AK70" si="548">AJ70/(SQRT(3))</f>
        <v>4.9328828623162721E-2</v>
      </c>
      <c r="AL70">
        <f t="shared" ref="AL70" si="549">(AK70/AI70)*100</f>
        <v>0.88087193969933419</v>
      </c>
      <c r="AM70" t="s">
        <v>511</v>
      </c>
      <c r="AN70" t="s">
        <v>513</v>
      </c>
      <c r="AO70" t="s">
        <v>45</v>
      </c>
      <c r="AP70" t="s">
        <v>46</v>
      </c>
      <c r="AQ70" t="s">
        <v>514</v>
      </c>
      <c r="AR70">
        <v>1.776</v>
      </c>
      <c r="AS70">
        <v>3.8370000000000002</v>
      </c>
      <c r="AT70">
        <v>2966.66</v>
      </c>
      <c r="AU70">
        <v>0.69599999999999995</v>
      </c>
      <c r="AV70">
        <v>39.18</v>
      </c>
      <c r="AW70" t="s">
        <v>48</v>
      </c>
      <c r="AX70" t="s">
        <v>6</v>
      </c>
      <c r="AY70" t="s">
        <v>51</v>
      </c>
      <c r="AZ70">
        <f t="shared" ref="AZ70" si="550">AVERAGE(AV70:AV72)</f>
        <v>39.533333333333331</v>
      </c>
      <c r="BA70">
        <f t="shared" ref="BA70" si="551">STDEV(AV70:AV72)</f>
        <v>0.67352307557598612</v>
      </c>
      <c r="BB70">
        <f t="shared" ref="BB70" si="552">BA70/(SQRT(3))</f>
        <v>0.38885872898922025</v>
      </c>
      <c r="BC70">
        <f t="shared" ref="BC70" si="553">(BB70/AZ70)*100</f>
        <v>0.98362241734204114</v>
      </c>
      <c r="BE70">
        <f t="shared" ref="BE70" si="554">X70/12</f>
        <v>4.4400000000000004</v>
      </c>
      <c r="BF70">
        <f t="shared" ref="BF70" si="555">AI70/1</f>
        <v>5.6000000000000005</v>
      </c>
      <c r="BG70">
        <f t="shared" ref="BG70" si="556">M70/14</f>
        <v>7.7142857142857138E-2</v>
      </c>
      <c r="BH70">
        <f t="shared" ref="BH70" si="557">AZ70/16</f>
        <v>2.4708333333333332</v>
      </c>
      <c r="BJ70">
        <f t="shared" ref="BJ70" si="558">((2*BH70)-BF70+(3*BG70))/BE70</f>
        <v>-9.6149721149721312E-2</v>
      </c>
      <c r="BK70">
        <f t="shared" ref="BK70" si="559">1-(BJ70/4)+((3*BG70)/(4*BE70))</f>
        <v>1.0370683183183185</v>
      </c>
      <c r="BL70">
        <f t="shared" ref="BL70" si="560">BE70-(BF70/2)-(BG70/2)+1</f>
        <v>2.6014285714285714</v>
      </c>
      <c r="BM70">
        <f t="shared" ref="BM70" si="561">BE70/BG70</f>
        <v>57.555555555555564</v>
      </c>
      <c r="BN70">
        <f t="shared" ref="BN70" si="562">BF70/BE70</f>
        <v>1.2612612612612613</v>
      </c>
      <c r="BO70">
        <f t="shared" ref="BO70" si="563">BH70/BE70</f>
        <v>0.55649399399399391</v>
      </c>
    </row>
    <row r="71" spans="1:67" x14ac:dyDescent="0.25">
      <c r="A71" t="s">
        <v>515</v>
      </c>
      <c r="B71" t="s">
        <v>45</v>
      </c>
      <c r="C71" t="s">
        <v>46</v>
      </c>
      <c r="D71" t="s">
        <v>512</v>
      </c>
      <c r="E71">
        <v>2.4239999999999999</v>
      </c>
      <c r="F71">
        <v>0.76</v>
      </c>
      <c r="G71">
        <v>57.718000000000004</v>
      </c>
      <c r="H71">
        <v>2.5000000000000001E-2</v>
      </c>
      <c r="I71">
        <v>1.05</v>
      </c>
      <c r="J71" t="s">
        <v>48</v>
      </c>
      <c r="K71" t="s">
        <v>3</v>
      </c>
      <c r="L71">
        <v>8.0000000000000002E-3</v>
      </c>
      <c r="Q71">
        <v>1.1930000000000001</v>
      </c>
      <c r="R71">
        <v>7120.1319999999996</v>
      </c>
      <c r="S71">
        <v>1.2929999999999999</v>
      </c>
      <c r="T71">
        <v>53.35</v>
      </c>
      <c r="U71" t="s">
        <v>48</v>
      </c>
      <c r="V71" t="s">
        <v>4</v>
      </c>
      <c r="W71">
        <v>1</v>
      </c>
      <c r="AB71">
        <v>6.3</v>
      </c>
      <c r="AC71">
        <v>2377.3090000000002</v>
      </c>
      <c r="AD71">
        <v>0.13400000000000001</v>
      </c>
      <c r="AE71">
        <v>5.52</v>
      </c>
      <c r="AF71" t="s">
        <v>48</v>
      </c>
      <c r="AG71" t="s">
        <v>5</v>
      </c>
      <c r="AH71">
        <v>0.33400000000000002</v>
      </c>
      <c r="AM71" t="s">
        <v>515</v>
      </c>
      <c r="AN71" t="s">
        <v>516</v>
      </c>
      <c r="AO71" t="s">
        <v>45</v>
      </c>
      <c r="AP71" t="s">
        <v>46</v>
      </c>
      <c r="AQ71" t="s">
        <v>514</v>
      </c>
      <c r="AR71">
        <v>1.8</v>
      </c>
      <c r="AS71">
        <v>3.83</v>
      </c>
      <c r="AT71">
        <v>2997.683</v>
      </c>
      <c r="AU71">
        <v>0.70399999999999996</v>
      </c>
      <c r="AV71">
        <v>39.11</v>
      </c>
      <c r="AW71" t="s">
        <v>48</v>
      </c>
      <c r="AX71" t="s">
        <v>6</v>
      </c>
      <c r="AY71" t="s">
        <v>51</v>
      </c>
    </row>
    <row r="72" spans="1:67" x14ac:dyDescent="0.25">
      <c r="A72" t="s">
        <v>517</v>
      </c>
      <c r="B72" t="s">
        <v>45</v>
      </c>
      <c r="C72" t="s">
        <v>46</v>
      </c>
      <c r="D72" t="s">
        <v>512</v>
      </c>
      <c r="E72">
        <v>1.9259999999999999</v>
      </c>
      <c r="F72">
        <v>0.753</v>
      </c>
      <c r="G72">
        <v>46.177999999999997</v>
      </c>
      <c r="H72">
        <v>0.02</v>
      </c>
      <c r="I72">
        <v>1.06</v>
      </c>
      <c r="J72" t="s">
        <v>48</v>
      </c>
      <c r="K72" t="s">
        <v>3</v>
      </c>
      <c r="L72">
        <v>8.0000000000000002E-3</v>
      </c>
      <c r="Q72">
        <v>1.1970000000000001</v>
      </c>
      <c r="R72">
        <v>5720.7929999999997</v>
      </c>
      <c r="S72">
        <v>1.0249999999999999</v>
      </c>
      <c r="T72">
        <v>53.24</v>
      </c>
      <c r="U72" t="s">
        <v>48</v>
      </c>
      <c r="V72" t="s">
        <v>4</v>
      </c>
      <c r="W72">
        <v>1</v>
      </c>
      <c r="AB72">
        <v>6.1630000000000003</v>
      </c>
      <c r="AC72">
        <v>1922.0719999999999</v>
      </c>
      <c r="AD72">
        <v>0.11</v>
      </c>
      <c r="AE72">
        <v>5.69</v>
      </c>
      <c r="AF72" t="s">
        <v>48</v>
      </c>
      <c r="AG72" t="s">
        <v>5</v>
      </c>
      <c r="AH72">
        <v>0.33600000000000002</v>
      </c>
      <c r="AM72" t="s">
        <v>517</v>
      </c>
      <c r="AN72" t="s">
        <v>518</v>
      </c>
      <c r="AO72" t="s">
        <v>45</v>
      </c>
      <c r="AP72" t="s">
        <v>46</v>
      </c>
      <c r="AQ72" t="s">
        <v>514</v>
      </c>
      <c r="AR72">
        <v>2.4209999999999998</v>
      </c>
      <c r="AS72">
        <v>3.7869999999999999</v>
      </c>
      <c r="AT72">
        <v>3978.74</v>
      </c>
      <c r="AU72">
        <v>0.97599999999999998</v>
      </c>
      <c r="AV72">
        <v>40.31</v>
      </c>
      <c r="AW72" t="s">
        <v>48</v>
      </c>
      <c r="AX72" t="s">
        <v>6</v>
      </c>
      <c r="AY7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2"/>
  <sheetViews>
    <sheetView tabSelected="1" topLeftCell="AA16" workbookViewId="0">
      <selection activeCell="A19" sqref="A19:BC21"/>
    </sheetView>
  </sheetViews>
  <sheetFormatPr defaultRowHeight="15" x14ac:dyDescent="0.25"/>
  <cols>
    <col min="1" max="1" width="32.140625" customWidth="1"/>
  </cols>
  <sheetData>
    <row r="1" spans="1:67" x14ac:dyDescent="0.25">
      <c r="C1" t="s">
        <v>0</v>
      </c>
      <c r="D1" t="s">
        <v>1</v>
      </c>
      <c r="E1" t="s">
        <v>2</v>
      </c>
      <c r="F1" t="s">
        <v>3</v>
      </c>
      <c r="G1" t="s">
        <v>3</v>
      </c>
      <c r="H1" t="s">
        <v>3</v>
      </c>
      <c r="I1" t="s">
        <v>3</v>
      </c>
      <c r="J1" t="s">
        <v>3</v>
      </c>
      <c r="K1" t="s">
        <v>3</v>
      </c>
      <c r="L1" t="s">
        <v>3</v>
      </c>
      <c r="M1" t="s">
        <v>27</v>
      </c>
      <c r="N1" t="s">
        <v>28</v>
      </c>
      <c r="O1" t="s">
        <v>29</v>
      </c>
      <c r="P1" t="s">
        <v>30</v>
      </c>
      <c r="Q1" t="s">
        <v>4</v>
      </c>
      <c r="R1" t="s">
        <v>4</v>
      </c>
      <c r="S1" t="s">
        <v>4</v>
      </c>
      <c r="T1" t="s">
        <v>4</v>
      </c>
      <c r="U1" t="s">
        <v>4</v>
      </c>
      <c r="V1" t="s">
        <v>4</v>
      </c>
      <c r="W1" t="s">
        <v>4</v>
      </c>
      <c r="X1" t="s">
        <v>31</v>
      </c>
      <c r="Y1" t="s">
        <v>32</v>
      </c>
      <c r="Z1" t="s">
        <v>33</v>
      </c>
      <c r="AA1" t="s">
        <v>34</v>
      </c>
      <c r="AB1" t="s">
        <v>5</v>
      </c>
      <c r="AC1" t="s">
        <v>5</v>
      </c>
      <c r="AD1" t="s">
        <v>5</v>
      </c>
      <c r="AE1" t="s">
        <v>5</v>
      </c>
      <c r="AF1" t="s">
        <v>5</v>
      </c>
      <c r="AG1" t="s">
        <v>5</v>
      </c>
      <c r="AH1" t="s">
        <v>5</v>
      </c>
      <c r="AI1" t="s">
        <v>35</v>
      </c>
      <c r="AJ1" t="s">
        <v>36</v>
      </c>
      <c r="AK1" t="s">
        <v>37</v>
      </c>
      <c r="AL1" t="s">
        <v>38</v>
      </c>
      <c r="AP1" t="s">
        <v>0</v>
      </c>
      <c r="AQ1" t="s">
        <v>1</v>
      </c>
      <c r="AR1" t="s">
        <v>2</v>
      </c>
      <c r="AS1" t="s">
        <v>6</v>
      </c>
      <c r="AT1" t="s">
        <v>6</v>
      </c>
      <c r="AU1" t="s">
        <v>6</v>
      </c>
      <c r="AV1" t="s">
        <v>6</v>
      </c>
      <c r="AW1" t="s">
        <v>6</v>
      </c>
      <c r="AX1" t="s">
        <v>6</v>
      </c>
      <c r="AY1" t="s">
        <v>6</v>
      </c>
      <c r="AZ1" t="s">
        <v>7</v>
      </c>
      <c r="BA1" t="s">
        <v>8</v>
      </c>
      <c r="BB1" t="s">
        <v>519</v>
      </c>
      <c r="BC1" t="s">
        <v>520</v>
      </c>
      <c r="BE1" t="s">
        <v>11</v>
      </c>
      <c r="BF1" t="s">
        <v>12</v>
      </c>
      <c r="BG1" t="s">
        <v>13</v>
      </c>
      <c r="BH1" t="s">
        <v>14</v>
      </c>
      <c r="BJ1" t="s">
        <v>15</v>
      </c>
      <c r="BK1" t="s">
        <v>16</v>
      </c>
      <c r="BL1" t="s">
        <v>17</v>
      </c>
      <c r="BM1" t="s">
        <v>18</v>
      </c>
      <c r="BN1" t="s">
        <v>19</v>
      </c>
      <c r="BO1" t="s">
        <v>20</v>
      </c>
    </row>
    <row r="2" spans="1:67" x14ac:dyDescent="0.25">
      <c r="F2" t="s">
        <v>21</v>
      </c>
      <c r="G2" t="s">
        <v>22</v>
      </c>
      <c r="H2" t="s">
        <v>23</v>
      </c>
      <c r="I2" t="s">
        <v>23</v>
      </c>
      <c r="J2" t="s">
        <v>24</v>
      </c>
      <c r="K2" t="s">
        <v>25</v>
      </c>
      <c r="L2" t="s">
        <v>26</v>
      </c>
      <c r="Q2" t="s">
        <v>21</v>
      </c>
      <c r="R2" t="s">
        <v>22</v>
      </c>
      <c r="S2" t="s">
        <v>23</v>
      </c>
      <c r="T2" t="s">
        <v>23</v>
      </c>
      <c r="U2" t="s">
        <v>24</v>
      </c>
      <c r="V2" t="s">
        <v>25</v>
      </c>
      <c r="W2" t="s">
        <v>26</v>
      </c>
      <c r="AB2" t="s">
        <v>21</v>
      </c>
      <c r="AC2" t="s">
        <v>22</v>
      </c>
      <c r="AD2" t="s">
        <v>23</v>
      </c>
      <c r="AE2" t="s">
        <v>23</v>
      </c>
      <c r="AF2" t="s">
        <v>24</v>
      </c>
      <c r="AG2" t="s">
        <v>25</v>
      </c>
      <c r="AH2" t="s">
        <v>26</v>
      </c>
      <c r="AS2" t="s">
        <v>21</v>
      </c>
      <c r="AT2" t="s">
        <v>22</v>
      </c>
      <c r="AU2" t="s">
        <v>23</v>
      </c>
      <c r="AV2" t="s">
        <v>23</v>
      </c>
      <c r="AW2" t="s">
        <v>24</v>
      </c>
      <c r="AX2" t="s">
        <v>25</v>
      </c>
      <c r="AY2" t="s">
        <v>26</v>
      </c>
    </row>
    <row r="3" spans="1:67" x14ac:dyDescent="0.25">
      <c r="F3" t="s">
        <v>39</v>
      </c>
      <c r="H3" t="s">
        <v>40</v>
      </c>
      <c r="I3" t="s">
        <v>41</v>
      </c>
      <c r="J3" t="s">
        <v>42</v>
      </c>
      <c r="K3" t="s">
        <v>43</v>
      </c>
      <c r="Q3" t="s">
        <v>39</v>
      </c>
      <c r="S3" t="s">
        <v>40</v>
      </c>
      <c r="T3" t="s">
        <v>41</v>
      </c>
      <c r="U3" t="s">
        <v>42</v>
      </c>
      <c r="V3" t="s">
        <v>43</v>
      </c>
      <c r="AB3" t="s">
        <v>39</v>
      </c>
      <c r="AD3" t="s">
        <v>40</v>
      </c>
      <c r="AE3" t="s">
        <v>41</v>
      </c>
      <c r="AF3" t="s">
        <v>42</v>
      </c>
      <c r="AG3" t="s">
        <v>43</v>
      </c>
      <c r="AS3" t="s">
        <v>39</v>
      </c>
      <c r="AU3" t="s">
        <v>40</v>
      </c>
      <c r="AV3" t="s">
        <v>41</v>
      </c>
      <c r="AW3" t="s">
        <v>42</v>
      </c>
      <c r="AX3" t="s">
        <v>43</v>
      </c>
    </row>
    <row r="4" spans="1:67" x14ac:dyDescent="0.25">
      <c r="A4" t="s">
        <v>521</v>
      </c>
      <c r="B4" t="s">
        <v>45</v>
      </c>
      <c r="C4" t="s">
        <v>46</v>
      </c>
      <c r="D4" t="s">
        <v>522</v>
      </c>
      <c r="E4">
        <v>1.9650000000000001</v>
      </c>
      <c r="F4">
        <v>0.80300000000000005</v>
      </c>
      <c r="G4">
        <v>66.126000000000005</v>
      </c>
      <c r="H4">
        <v>2.5999999999999999E-2</v>
      </c>
      <c r="I4">
        <v>1.3</v>
      </c>
      <c r="J4" t="s">
        <v>48</v>
      </c>
      <c r="K4" t="s">
        <v>3</v>
      </c>
      <c r="L4">
        <v>1.0999999999999999E-2</v>
      </c>
      <c r="M4">
        <f t="shared" ref="M4" si="0">AVERAGE(I4:I6)</f>
        <v>1.3166666666666667</v>
      </c>
      <c r="N4">
        <f t="shared" ref="N4" si="1">STDEV(I4:I6)</f>
        <v>1.527525231651948E-2</v>
      </c>
      <c r="O4">
        <f t="shared" ref="O4" si="2">N4/SQRT(3)</f>
        <v>8.8191710368819773E-3</v>
      </c>
      <c r="P4">
        <f t="shared" ref="P4" si="3">(O4/M4)*100</f>
        <v>0.66981045849736531</v>
      </c>
      <c r="Q4">
        <v>1.3</v>
      </c>
      <c r="R4">
        <v>5859.37</v>
      </c>
      <c r="S4">
        <v>0.93300000000000005</v>
      </c>
      <c r="T4">
        <v>47.5</v>
      </c>
      <c r="U4" t="s">
        <v>48</v>
      </c>
      <c r="V4" t="s">
        <v>4</v>
      </c>
      <c r="W4">
        <v>1</v>
      </c>
      <c r="X4">
        <f t="shared" ref="X4" si="4">AVERAGE(T4:T6)</f>
        <v>47.643333333333338</v>
      </c>
      <c r="Y4">
        <f t="shared" ref="Y4" si="5">STDEV(T4:T6)</f>
        <v>0.23965252624025074</v>
      </c>
      <c r="Z4">
        <f t="shared" ref="Z4" si="6">Y4/SQRT(3)</f>
        <v>0.13836345053678262</v>
      </c>
      <c r="AA4">
        <f t="shared" ref="AA4" si="7">(Z4/X4)*100</f>
        <v>0.29041513440869499</v>
      </c>
      <c r="AB4">
        <v>6.8529999999999998</v>
      </c>
      <c r="AC4">
        <v>2274.4899999999998</v>
      </c>
      <c r="AD4">
        <v>0.11899999999999999</v>
      </c>
      <c r="AE4">
        <v>6.03</v>
      </c>
      <c r="AF4" t="s">
        <v>48</v>
      </c>
      <c r="AG4" t="s">
        <v>5</v>
      </c>
      <c r="AH4">
        <v>0.38800000000000001</v>
      </c>
      <c r="AI4">
        <f t="shared" ref="AI4" si="8">AVERAGE(AE4:AE6)</f>
        <v>6</v>
      </c>
      <c r="AJ4">
        <f t="shared" ref="AJ4" si="9">STDEV(AE4:AE6)</f>
        <v>0.11789826122551578</v>
      </c>
      <c r="AK4">
        <f t="shared" ref="AK4" si="10">AJ4/SQRT(3)</f>
        <v>6.8068592855540358E-2</v>
      </c>
      <c r="AL4">
        <f t="shared" ref="AL4" si="11">(AK4/AI4)*100</f>
        <v>1.1344765475923393</v>
      </c>
      <c r="AM4" t="s">
        <v>521</v>
      </c>
      <c r="AN4" t="s">
        <v>523</v>
      </c>
      <c r="AO4" t="s">
        <v>45</v>
      </c>
      <c r="AP4" t="s">
        <v>46</v>
      </c>
      <c r="AQ4" t="s">
        <v>524</v>
      </c>
      <c r="AR4">
        <v>1.806</v>
      </c>
      <c r="AS4">
        <v>3.79</v>
      </c>
      <c r="AT4">
        <v>3264.2220000000002</v>
      </c>
      <c r="AU4">
        <v>0.72099999999999997</v>
      </c>
      <c r="AV4">
        <v>39.909999999999997</v>
      </c>
      <c r="AW4" t="s">
        <v>48</v>
      </c>
      <c r="AX4" t="s">
        <v>6</v>
      </c>
      <c r="AY4" t="s">
        <v>51</v>
      </c>
      <c r="AZ4">
        <f t="shared" ref="AZ4" si="12">AVERAGE(AV4:AV6)</f>
        <v>39.873333333333335</v>
      </c>
      <c r="BA4">
        <f t="shared" ref="BA4" si="13">STDEV(AV4:AV6)</f>
        <v>0.18770544300401287</v>
      </c>
      <c r="BB4">
        <f t="shared" ref="BB4" si="14">BA4/SQRT(3)</f>
        <v>0.1083717880467248</v>
      </c>
      <c r="BC4">
        <f t="shared" ref="BC4" si="15">(BB4/AZ4)*100</f>
        <v>0.27179013888996356</v>
      </c>
      <c r="BE4">
        <f>X4/12</f>
        <v>3.970277777777778</v>
      </c>
      <c r="BF4">
        <f>AI4/1</f>
        <v>6</v>
      </c>
      <c r="BG4">
        <f>M4/14</f>
        <v>9.4047619047619047E-2</v>
      </c>
      <c r="BH4">
        <f>AZ4/16</f>
        <v>2.4920833333333334</v>
      </c>
      <c r="BJ4">
        <f>((2*BH4)-BF4+(3*BG4))/BE4</f>
        <v>-0.18479575416537561</v>
      </c>
      <c r="BK4">
        <f>1-(BJ4/4)+((3*BG4)/(4*BE4))</f>
        <v>1.0639648779122648</v>
      </c>
      <c r="BL4">
        <f>BE4-(BF4/2)-(BG4/2)+1</f>
        <v>1.9232539682539684</v>
      </c>
      <c r="BM4">
        <f>BE4/BG4</f>
        <v>42.215611814345998</v>
      </c>
      <c r="BN4">
        <f>BF4/BE4</f>
        <v>1.5112292730707337</v>
      </c>
      <c r="BO4">
        <f>BH4/BE4</f>
        <v>0.6276848807108375</v>
      </c>
    </row>
    <row r="5" spans="1:67" x14ac:dyDescent="0.25">
      <c r="A5" t="s">
        <v>525</v>
      </c>
      <c r="B5" t="s">
        <v>45</v>
      </c>
      <c r="C5" t="s">
        <v>46</v>
      </c>
      <c r="D5" t="s">
        <v>522</v>
      </c>
      <c r="E5">
        <v>1.7649999999999999</v>
      </c>
      <c r="F5">
        <v>0.80700000000000005</v>
      </c>
      <c r="G5">
        <v>60.274999999999999</v>
      </c>
      <c r="H5">
        <v>2.3E-2</v>
      </c>
      <c r="I5">
        <v>1.32</v>
      </c>
      <c r="J5" t="s">
        <v>48</v>
      </c>
      <c r="K5" t="s">
        <v>3</v>
      </c>
      <c r="L5">
        <v>1.0999999999999999E-2</v>
      </c>
      <c r="Q5">
        <v>1.32</v>
      </c>
      <c r="R5">
        <v>5334.8980000000001</v>
      </c>
      <c r="S5">
        <v>0.84599999999999997</v>
      </c>
      <c r="T5">
        <v>47.92</v>
      </c>
      <c r="U5" t="s">
        <v>48</v>
      </c>
      <c r="V5" t="s">
        <v>4</v>
      </c>
      <c r="W5">
        <v>1</v>
      </c>
      <c r="AB5">
        <v>6.7569999999999997</v>
      </c>
      <c r="AC5">
        <v>2064.0889999999999</v>
      </c>
      <c r="AD5">
        <v>0.108</v>
      </c>
      <c r="AE5">
        <v>6.1</v>
      </c>
      <c r="AF5" t="s">
        <v>48</v>
      </c>
      <c r="AG5" t="s">
        <v>5</v>
      </c>
      <c r="AH5">
        <v>0.38700000000000001</v>
      </c>
      <c r="AM5" t="s">
        <v>525</v>
      </c>
      <c r="AN5" t="s">
        <v>526</v>
      </c>
      <c r="AO5" t="s">
        <v>45</v>
      </c>
      <c r="AP5" t="s">
        <v>46</v>
      </c>
      <c r="AQ5" t="s">
        <v>524</v>
      </c>
      <c r="AR5">
        <v>2.121</v>
      </c>
      <c r="AS5">
        <v>3.7669999999999999</v>
      </c>
      <c r="AT5">
        <v>3810.1129999999998</v>
      </c>
      <c r="AU5">
        <v>0.84099999999999997</v>
      </c>
      <c r="AV5">
        <v>39.67</v>
      </c>
      <c r="AW5" t="s">
        <v>48</v>
      </c>
      <c r="AX5" t="s">
        <v>6</v>
      </c>
      <c r="AY5" t="s">
        <v>51</v>
      </c>
    </row>
    <row r="6" spans="1:67" x14ac:dyDescent="0.25">
      <c r="A6" t="s">
        <v>527</v>
      </c>
      <c r="B6" t="s">
        <v>45</v>
      </c>
      <c r="C6" t="s">
        <v>46</v>
      </c>
      <c r="D6" t="s">
        <v>522</v>
      </c>
      <c r="E6">
        <v>1.4970000000000001</v>
      </c>
      <c r="F6">
        <v>0.81</v>
      </c>
      <c r="G6">
        <v>51.243000000000002</v>
      </c>
      <c r="H6">
        <v>0.02</v>
      </c>
      <c r="I6">
        <v>1.33</v>
      </c>
      <c r="J6" t="s">
        <v>48</v>
      </c>
      <c r="K6" t="s">
        <v>3</v>
      </c>
      <c r="L6">
        <v>1.0999999999999999E-2</v>
      </c>
      <c r="Q6">
        <v>1.327</v>
      </c>
      <c r="R6">
        <v>4518.7219999999998</v>
      </c>
      <c r="S6">
        <v>0.71099999999999997</v>
      </c>
      <c r="T6">
        <v>47.51</v>
      </c>
      <c r="U6" t="s">
        <v>48</v>
      </c>
      <c r="V6" t="s">
        <v>4</v>
      </c>
      <c r="W6">
        <v>1</v>
      </c>
      <c r="AB6">
        <v>6.6870000000000003</v>
      </c>
      <c r="AC6">
        <v>1679.8430000000001</v>
      </c>
      <c r="AD6">
        <v>8.7999999999999995E-2</v>
      </c>
      <c r="AE6">
        <v>5.87</v>
      </c>
      <c r="AF6" t="s">
        <v>48</v>
      </c>
      <c r="AG6" t="s">
        <v>5</v>
      </c>
      <c r="AH6">
        <v>0.372</v>
      </c>
      <c r="AM6" t="s">
        <v>527</v>
      </c>
      <c r="AN6" t="s">
        <v>528</v>
      </c>
      <c r="AO6" t="s">
        <v>45</v>
      </c>
      <c r="AP6" t="s">
        <v>46</v>
      </c>
      <c r="AQ6" t="s">
        <v>524</v>
      </c>
      <c r="AR6">
        <v>1.8779999999999999</v>
      </c>
      <c r="AS6">
        <v>3.7930000000000001</v>
      </c>
      <c r="AT6">
        <v>3405.2660000000001</v>
      </c>
      <c r="AU6">
        <v>0.752</v>
      </c>
      <c r="AV6">
        <v>40.04</v>
      </c>
      <c r="AW6" t="s">
        <v>48</v>
      </c>
      <c r="AX6" t="s">
        <v>6</v>
      </c>
      <c r="AY6" t="s">
        <v>51</v>
      </c>
    </row>
    <row r="7" spans="1:67" x14ac:dyDescent="0.25">
      <c r="A7" t="s">
        <v>529</v>
      </c>
      <c r="B7" t="s">
        <v>45</v>
      </c>
      <c r="C7" t="s">
        <v>46</v>
      </c>
      <c r="D7" t="s">
        <v>530</v>
      </c>
      <c r="E7">
        <v>2.472</v>
      </c>
      <c r="F7">
        <v>0.81699999999999995</v>
      </c>
      <c r="G7">
        <v>100.58499999999999</v>
      </c>
      <c r="H7">
        <v>3.9E-2</v>
      </c>
      <c r="I7">
        <v>1.58</v>
      </c>
      <c r="J7" t="s">
        <v>48</v>
      </c>
      <c r="K7" t="s">
        <v>3</v>
      </c>
      <c r="L7">
        <v>1.4E-2</v>
      </c>
      <c r="M7">
        <f t="shared" ref="M7" si="16">AVERAGE(I7:I9)</f>
        <v>1.57</v>
      </c>
      <c r="N7">
        <f t="shared" ref="N7" si="17">STDEV(I7:I9)</f>
        <v>1.0000000000000009E-2</v>
      </c>
      <c r="O7">
        <f t="shared" ref="O7" si="18">N7/SQRT(3)</f>
        <v>5.7735026918962632E-3</v>
      </c>
      <c r="P7">
        <f t="shared" ref="P7" si="19">(O7/M7)*100</f>
        <v>0.36773902496154542</v>
      </c>
      <c r="Q7">
        <v>1.3129999999999999</v>
      </c>
      <c r="R7">
        <v>7341.24</v>
      </c>
      <c r="S7">
        <v>1.1859999999999999</v>
      </c>
      <c r="T7">
        <v>47.97</v>
      </c>
      <c r="U7" t="s">
        <v>48</v>
      </c>
      <c r="V7" t="s">
        <v>4</v>
      </c>
      <c r="W7">
        <v>1</v>
      </c>
      <c r="X7">
        <f t="shared" ref="X7" si="20">AVERAGE(T7:T9)</f>
        <v>47.830000000000005</v>
      </c>
      <c r="Y7">
        <f t="shared" ref="Y7" si="21">STDEV(T7:T9)</f>
        <v>0.46604720790924065</v>
      </c>
      <c r="Z7">
        <f t="shared" ref="Z7" si="22">Y7/SQRT(3)</f>
        <v>0.26907248094147357</v>
      </c>
      <c r="AA7">
        <f t="shared" ref="AA7" si="23">(Z7/X7)*100</f>
        <v>0.5625600688719915</v>
      </c>
      <c r="AB7">
        <v>6.88</v>
      </c>
      <c r="AC7">
        <v>2415.547</v>
      </c>
      <c r="AD7">
        <v>0.126</v>
      </c>
      <c r="AE7">
        <v>5.09</v>
      </c>
      <c r="AF7" t="s">
        <v>48</v>
      </c>
      <c r="AG7" t="s">
        <v>5</v>
      </c>
      <c r="AH7">
        <v>0.32900000000000001</v>
      </c>
      <c r="AI7">
        <f t="shared" ref="AI7" si="24">AVERAGE(AE7:AE9)</f>
        <v>5.1366666666666667</v>
      </c>
      <c r="AJ7">
        <f t="shared" ref="AJ7" si="25">STDEV(AE7:AE9)</f>
        <v>8.9628864398325153E-2</v>
      </c>
      <c r="AK7">
        <f t="shared" ref="AK7" si="26">AJ7/SQRT(3)</f>
        <v>5.1747248987533495E-2</v>
      </c>
      <c r="AL7">
        <f t="shared" ref="AL7" si="27">(AK7/AI7)*100</f>
        <v>1.0074091301920862</v>
      </c>
      <c r="AM7" t="s">
        <v>529</v>
      </c>
      <c r="AN7" t="s">
        <v>531</v>
      </c>
      <c r="AO7" t="s">
        <v>45</v>
      </c>
      <c r="AP7" t="s">
        <v>46</v>
      </c>
      <c r="AQ7" t="s">
        <v>532</v>
      </c>
      <c r="AR7">
        <v>1.5189999999999999</v>
      </c>
      <c r="AS7">
        <v>3.8730000000000002</v>
      </c>
      <c r="AT7">
        <v>1789.204</v>
      </c>
      <c r="AU7">
        <v>0.39200000000000002</v>
      </c>
      <c r="AV7">
        <v>25.83</v>
      </c>
      <c r="AW7" t="s">
        <v>48</v>
      </c>
      <c r="AX7" t="s">
        <v>6</v>
      </c>
      <c r="AY7" t="s">
        <v>51</v>
      </c>
      <c r="AZ7">
        <f t="shared" ref="AZ7" si="28">AVERAGE(AV7:AV9)</f>
        <v>28.853333333333335</v>
      </c>
      <c r="BA7">
        <f t="shared" ref="BA7" si="29">STDEV(AV7:AV9)</f>
        <v>2.6222954321230358</v>
      </c>
      <c r="BB7">
        <f t="shared" ref="BB7" si="30">BA7/(SQRT(3))</f>
        <v>1.5139829736309609</v>
      </c>
      <c r="BC7">
        <f t="shared" ref="BC7" si="31">(BB7/AZ7)*100</f>
        <v>5.2471683466877108</v>
      </c>
      <c r="BE7">
        <f t="shared" ref="BE7" si="32">X7/12</f>
        <v>3.9858333333333338</v>
      </c>
      <c r="BF7">
        <f t="shared" ref="BF7" si="33">AI7/1</f>
        <v>5.1366666666666667</v>
      </c>
      <c r="BG7">
        <f t="shared" ref="BG7" si="34">M7/14</f>
        <v>0.11214285714285714</v>
      </c>
      <c r="BH7">
        <f t="shared" ref="BH7" si="35">AZ7/16</f>
        <v>1.8033333333333335</v>
      </c>
      <c r="BJ7">
        <f t="shared" ref="BJ7" si="36">((2*BH7)-BF7+(3*BG7))/BE7</f>
        <v>-0.29945342134344849</v>
      </c>
      <c r="BK7">
        <f t="shared" ref="BK7" si="37">1-(BJ7/4)+((3*BG7)/(4*BE7))</f>
        <v>1.0959648756010871</v>
      </c>
      <c r="BL7">
        <f t="shared" ref="BL7" si="38">BE7-(BF7/2)-(BG7/2)+1</f>
        <v>2.3614285714285721</v>
      </c>
      <c r="BM7">
        <f t="shared" ref="BM7" si="39">BE7/BG7</f>
        <v>35.542462845010618</v>
      </c>
      <c r="BN7">
        <f t="shared" ref="BN7" si="40">BF7/BE7</f>
        <v>1.2887309220154712</v>
      </c>
      <c r="BO7">
        <f t="shared" ref="BO7" si="41">BH7/BE7</f>
        <v>0.45243570980556136</v>
      </c>
    </row>
    <row r="8" spans="1:67" x14ac:dyDescent="0.25">
      <c r="A8" t="s">
        <v>533</v>
      </c>
      <c r="B8" t="s">
        <v>45</v>
      </c>
      <c r="C8" t="s">
        <v>46</v>
      </c>
      <c r="D8" t="s">
        <v>530</v>
      </c>
      <c r="E8">
        <v>2.004</v>
      </c>
      <c r="F8">
        <v>0.81699999999999995</v>
      </c>
      <c r="G8">
        <v>80.472999999999999</v>
      </c>
      <c r="H8">
        <v>3.1E-2</v>
      </c>
      <c r="I8">
        <v>1.56</v>
      </c>
      <c r="J8" t="s">
        <v>48</v>
      </c>
      <c r="K8" t="s">
        <v>3</v>
      </c>
      <c r="L8">
        <v>1.2999999999999999E-2</v>
      </c>
      <c r="Q8">
        <v>1.33</v>
      </c>
      <c r="R8">
        <v>6053.5969999999998</v>
      </c>
      <c r="S8">
        <v>0.96599999999999997</v>
      </c>
      <c r="T8">
        <v>48.21</v>
      </c>
      <c r="U8" t="s">
        <v>48</v>
      </c>
      <c r="V8" t="s">
        <v>4</v>
      </c>
      <c r="W8">
        <v>1</v>
      </c>
      <c r="AB8">
        <v>6.7229999999999999</v>
      </c>
      <c r="AC8">
        <v>2011.826</v>
      </c>
      <c r="AD8">
        <v>0.105</v>
      </c>
      <c r="AE8">
        <v>5.24</v>
      </c>
      <c r="AF8" t="s">
        <v>48</v>
      </c>
      <c r="AG8" t="s">
        <v>5</v>
      </c>
      <c r="AH8">
        <v>0.33200000000000002</v>
      </c>
      <c r="AM8" t="s">
        <v>533</v>
      </c>
      <c r="AN8" t="s">
        <v>534</v>
      </c>
      <c r="AO8" t="s">
        <v>45</v>
      </c>
      <c r="AP8" t="s">
        <v>46</v>
      </c>
      <c r="AQ8" t="s">
        <v>532</v>
      </c>
      <c r="AR8">
        <v>2.2839999999999998</v>
      </c>
      <c r="AS8">
        <v>3.7930000000000001</v>
      </c>
      <c r="AT8">
        <v>3177.5419999999999</v>
      </c>
      <c r="AU8">
        <v>0.69699999999999995</v>
      </c>
      <c r="AV8">
        <v>30.51</v>
      </c>
      <c r="AW8" t="s">
        <v>48</v>
      </c>
      <c r="AX8" t="s">
        <v>6</v>
      </c>
      <c r="AY8" t="s">
        <v>51</v>
      </c>
    </row>
    <row r="9" spans="1:67" x14ac:dyDescent="0.25">
      <c r="A9" t="s">
        <v>535</v>
      </c>
      <c r="B9" t="s">
        <v>45</v>
      </c>
      <c r="C9" t="s">
        <v>46</v>
      </c>
      <c r="D9" t="s">
        <v>530</v>
      </c>
      <c r="E9">
        <v>1.857</v>
      </c>
      <c r="F9">
        <v>0.80700000000000005</v>
      </c>
      <c r="G9">
        <v>75.119</v>
      </c>
      <c r="H9">
        <v>2.9000000000000001E-2</v>
      </c>
      <c r="I9">
        <v>1.57</v>
      </c>
      <c r="J9" t="s">
        <v>48</v>
      </c>
      <c r="K9" t="s">
        <v>3</v>
      </c>
      <c r="L9">
        <v>1.4E-2</v>
      </c>
      <c r="Q9">
        <v>1.3129999999999999</v>
      </c>
      <c r="R9">
        <v>5531.8580000000002</v>
      </c>
      <c r="S9">
        <v>0.879</v>
      </c>
      <c r="T9">
        <v>47.31</v>
      </c>
      <c r="U9" t="s">
        <v>48</v>
      </c>
      <c r="V9" t="s">
        <v>4</v>
      </c>
      <c r="W9">
        <v>1</v>
      </c>
      <c r="AB9">
        <v>6.6630000000000003</v>
      </c>
      <c r="AC9">
        <v>1804.3969999999999</v>
      </c>
      <c r="AD9">
        <v>9.4E-2</v>
      </c>
      <c r="AE9">
        <v>5.08</v>
      </c>
      <c r="AF9" t="s">
        <v>48</v>
      </c>
      <c r="AG9" t="s">
        <v>5</v>
      </c>
      <c r="AH9">
        <v>0.32600000000000001</v>
      </c>
      <c r="AM9" t="s">
        <v>535</v>
      </c>
      <c r="AN9" t="s">
        <v>536</v>
      </c>
      <c r="AO9" t="s">
        <v>45</v>
      </c>
      <c r="AP9" t="s">
        <v>46</v>
      </c>
      <c r="AQ9" t="s">
        <v>532</v>
      </c>
      <c r="AR9">
        <v>2.0489999999999999</v>
      </c>
      <c r="AS9">
        <v>3.82</v>
      </c>
      <c r="AT9">
        <v>2823.7919999999999</v>
      </c>
      <c r="AU9">
        <v>0.61899999999999999</v>
      </c>
      <c r="AV9">
        <v>30.22</v>
      </c>
      <c r="AW9" t="s">
        <v>48</v>
      </c>
      <c r="AX9" t="s">
        <v>6</v>
      </c>
      <c r="AY9" t="s">
        <v>51</v>
      </c>
    </row>
    <row r="10" spans="1:67" x14ac:dyDescent="0.25">
      <c r="A10" t="s">
        <v>537</v>
      </c>
      <c r="B10" t="s">
        <v>45</v>
      </c>
      <c r="C10" t="s">
        <v>46</v>
      </c>
      <c r="D10" t="s">
        <v>538</v>
      </c>
      <c r="E10">
        <v>1.5509999999999999</v>
      </c>
      <c r="F10">
        <v>0.8</v>
      </c>
      <c r="G10">
        <v>50.761000000000003</v>
      </c>
      <c r="H10">
        <v>0.02</v>
      </c>
      <c r="I10">
        <v>1.27</v>
      </c>
      <c r="J10" t="s">
        <v>48</v>
      </c>
      <c r="K10" t="s">
        <v>3</v>
      </c>
      <c r="L10">
        <v>0.01</v>
      </c>
      <c r="M10">
        <f t="shared" ref="M10" si="42">AVERAGE(I10:I12)</f>
        <v>1.24</v>
      </c>
      <c r="N10">
        <f t="shared" ref="N10" si="43">STDEV(I10:I12)</f>
        <v>2.6457513110645928E-2</v>
      </c>
      <c r="O10">
        <f t="shared" ref="O10" si="44">N10/SQRT(3)</f>
        <v>1.527525231651948E-2</v>
      </c>
      <c r="P10">
        <f t="shared" ref="P10" si="45">(O10/M10)*100</f>
        <v>1.2318751868160871</v>
      </c>
      <c r="Q10">
        <v>1.3129999999999999</v>
      </c>
      <c r="R10">
        <v>5069.6170000000002</v>
      </c>
      <c r="S10">
        <v>0.80200000000000005</v>
      </c>
      <c r="T10">
        <v>51.7</v>
      </c>
      <c r="U10" t="s">
        <v>48</v>
      </c>
      <c r="V10" t="s">
        <v>4</v>
      </c>
      <c r="W10">
        <v>1</v>
      </c>
      <c r="X10">
        <f t="shared" ref="X10" si="46">AVERAGE(T10:T12)</f>
        <v>51.483333333333327</v>
      </c>
      <c r="Y10">
        <f t="shared" ref="Y10" si="47">STDEV(T10:T12)</f>
        <v>0.25658007197234345</v>
      </c>
      <c r="Z10">
        <f t="shared" ref="Z10" si="48">Y10/SQRT(3)</f>
        <v>0.14813657362192606</v>
      </c>
      <c r="AA10">
        <f t="shared" ref="AA10" si="49">(Z10/X10)*100</f>
        <v>0.28773695102996322</v>
      </c>
      <c r="AB10">
        <v>6.6669999999999998</v>
      </c>
      <c r="AC10">
        <v>1858.1010000000001</v>
      </c>
      <c r="AD10">
        <v>9.7000000000000003E-2</v>
      </c>
      <c r="AE10">
        <v>6.26</v>
      </c>
      <c r="AF10" t="s">
        <v>48</v>
      </c>
      <c r="AG10" t="s">
        <v>5</v>
      </c>
      <c r="AH10">
        <v>0.36699999999999999</v>
      </c>
      <c r="AI10">
        <f t="shared" ref="AI10" si="50">AVERAGE(AE10:AE12)</f>
        <v>6.3</v>
      </c>
      <c r="AJ10">
        <f t="shared" ref="AJ10" si="51">STDEV(AE10:AE12)</f>
        <v>8.7177978870813647E-2</v>
      </c>
      <c r="AK10">
        <f t="shared" ref="AK10" si="52">AJ10/SQRT(3)</f>
        <v>5.0332229568471769E-2</v>
      </c>
      <c r="AL10">
        <f t="shared" ref="AL10" si="53">(AK10/AI10)*100</f>
        <v>0.79892427886463124</v>
      </c>
      <c r="AM10" t="s">
        <v>537</v>
      </c>
      <c r="AN10" t="s">
        <v>539</v>
      </c>
      <c r="AO10" t="s">
        <v>45</v>
      </c>
      <c r="AP10" t="s">
        <v>46</v>
      </c>
      <c r="AQ10" t="s">
        <v>540</v>
      </c>
      <c r="AR10">
        <v>1.5820000000000001</v>
      </c>
      <c r="AS10">
        <v>3.84</v>
      </c>
      <c r="AT10">
        <v>2628.91</v>
      </c>
      <c r="AU10">
        <v>0.60799999999999998</v>
      </c>
      <c r="AV10">
        <v>38.450000000000003</v>
      </c>
      <c r="AW10" t="s">
        <v>48</v>
      </c>
      <c r="AX10" t="s">
        <v>6</v>
      </c>
      <c r="AY10" t="s">
        <v>51</v>
      </c>
      <c r="AZ10">
        <f t="shared" ref="AZ10" si="54">AVERAGE(AV10:AV12)</f>
        <v>39.870000000000005</v>
      </c>
      <c r="BA10">
        <f t="shared" ref="BA10" si="55">STDEV(AV10:AV12)</f>
        <v>1.4352351723672314</v>
      </c>
      <c r="BB10">
        <f t="shared" ref="BB10" si="56">BA10/(SQRT(3))</f>
        <v>0.82863341311664007</v>
      </c>
      <c r="BC10">
        <f t="shared" ref="BC10" si="57">(BB10/AZ10)*100</f>
        <v>2.078338131719689</v>
      </c>
      <c r="BE10">
        <f t="shared" ref="BE10" si="58">X10/12</f>
        <v>4.290277777777777</v>
      </c>
      <c r="BF10">
        <f t="shared" ref="BF10" si="59">AI10/1</f>
        <v>6.3</v>
      </c>
      <c r="BG10">
        <f t="shared" ref="BG10" si="60">M10/14</f>
        <v>8.8571428571428565E-2</v>
      </c>
      <c r="BH10">
        <f t="shared" ref="BH10" si="61">AZ10/16</f>
        <v>2.4918750000000003</v>
      </c>
      <c r="BJ10">
        <f t="shared" ref="BJ10" si="62">((2*BH10)-BF10+(3*BG10))/BE10</f>
        <v>-0.24486426490311233</v>
      </c>
      <c r="BK10">
        <f t="shared" ref="BK10" si="63">1-(BJ10/4)+((3*BG10)/(4*BE10))</f>
        <v>1.076699579151829</v>
      </c>
      <c r="BL10">
        <f t="shared" ref="BL10" si="64">BE10-(BF10/2)-(BG10/2)+1</f>
        <v>2.095992063492063</v>
      </c>
      <c r="BM10">
        <f t="shared" ref="BM10" si="65">BE10/BG10</f>
        <v>48.438620071684582</v>
      </c>
      <c r="BN10">
        <f t="shared" ref="BN10" si="66">BF10/BE10</f>
        <v>1.4684363871803174</v>
      </c>
      <c r="BO10">
        <f t="shared" ref="BO10" si="67">BH10/BE10</f>
        <v>0.5808190352865007</v>
      </c>
    </row>
    <row r="11" spans="1:67" x14ac:dyDescent="0.25">
      <c r="A11" t="s">
        <v>541</v>
      </c>
      <c r="B11" t="s">
        <v>45</v>
      </c>
      <c r="C11" t="s">
        <v>46</v>
      </c>
      <c r="D11" t="s">
        <v>538</v>
      </c>
      <c r="E11">
        <v>2.3759999999999999</v>
      </c>
      <c r="F11">
        <v>0.80700000000000005</v>
      </c>
      <c r="G11">
        <v>75.551000000000002</v>
      </c>
      <c r="H11">
        <v>2.9000000000000001E-2</v>
      </c>
      <c r="I11">
        <v>1.23</v>
      </c>
      <c r="J11" t="s">
        <v>48</v>
      </c>
      <c r="K11" t="s">
        <v>3</v>
      </c>
      <c r="L11">
        <v>0.01</v>
      </c>
      <c r="Q11">
        <v>1.2829999999999999</v>
      </c>
      <c r="R11">
        <v>7517.9189999999999</v>
      </c>
      <c r="S11">
        <v>1.2170000000000001</v>
      </c>
      <c r="T11">
        <v>51.2</v>
      </c>
      <c r="U11" t="s">
        <v>48</v>
      </c>
      <c r="V11" t="s">
        <v>4</v>
      </c>
      <c r="W11">
        <v>1</v>
      </c>
      <c r="AB11">
        <v>6.94</v>
      </c>
      <c r="AC11">
        <v>2845.9520000000002</v>
      </c>
      <c r="AD11">
        <v>0.14799999999999999</v>
      </c>
      <c r="AE11">
        <v>6.24</v>
      </c>
      <c r="AF11" t="s">
        <v>48</v>
      </c>
      <c r="AG11" t="s">
        <v>5</v>
      </c>
      <c r="AH11">
        <v>0.379</v>
      </c>
      <c r="AM11" t="s">
        <v>541</v>
      </c>
      <c r="AN11" t="s">
        <v>542</v>
      </c>
      <c r="AO11" t="s">
        <v>45</v>
      </c>
      <c r="AP11" t="s">
        <v>46</v>
      </c>
      <c r="AQ11" t="s">
        <v>540</v>
      </c>
      <c r="AR11">
        <v>2.2519999999999998</v>
      </c>
      <c r="AS11">
        <v>3.7629999999999999</v>
      </c>
      <c r="AT11">
        <v>3821.9679999999998</v>
      </c>
      <c r="AU11">
        <v>0.93100000000000005</v>
      </c>
      <c r="AV11">
        <v>41.32</v>
      </c>
      <c r="AW11" t="s">
        <v>48</v>
      </c>
      <c r="AX11" t="s">
        <v>6</v>
      </c>
      <c r="AY11" t="s">
        <v>51</v>
      </c>
    </row>
    <row r="12" spans="1:67" x14ac:dyDescent="0.25">
      <c r="A12" t="s">
        <v>543</v>
      </c>
      <c r="B12" t="s">
        <v>45</v>
      </c>
      <c r="C12" t="s">
        <v>46</v>
      </c>
      <c r="D12" t="s">
        <v>538</v>
      </c>
      <c r="E12">
        <v>2.4159999999999999</v>
      </c>
      <c r="F12">
        <v>0.81299999999999994</v>
      </c>
      <c r="G12">
        <v>76.28</v>
      </c>
      <c r="H12">
        <v>0.03</v>
      </c>
      <c r="I12">
        <v>1.22</v>
      </c>
      <c r="J12" t="s">
        <v>48</v>
      </c>
      <c r="K12" t="s">
        <v>3</v>
      </c>
      <c r="L12">
        <v>0.01</v>
      </c>
      <c r="Q12">
        <v>1.2929999999999999</v>
      </c>
      <c r="R12">
        <v>7683.8040000000001</v>
      </c>
      <c r="S12">
        <v>1.2450000000000001</v>
      </c>
      <c r="T12">
        <v>51.55</v>
      </c>
      <c r="U12" t="s">
        <v>48</v>
      </c>
      <c r="V12" t="s">
        <v>4</v>
      </c>
      <c r="W12">
        <v>1</v>
      </c>
      <c r="AB12">
        <v>6.96</v>
      </c>
      <c r="AC12">
        <v>2968.8229999999999</v>
      </c>
      <c r="AD12">
        <v>0.155</v>
      </c>
      <c r="AE12">
        <v>6.4</v>
      </c>
      <c r="AF12" t="s">
        <v>48</v>
      </c>
      <c r="AG12" t="s">
        <v>5</v>
      </c>
      <c r="AH12">
        <v>0.38600000000000001</v>
      </c>
      <c r="AM12" t="s">
        <v>543</v>
      </c>
      <c r="AN12" t="s">
        <v>544</v>
      </c>
      <c r="AO12" t="s">
        <v>45</v>
      </c>
      <c r="AP12" t="s">
        <v>46</v>
      </c>
      <c r="AQ12" t="s">
        <v>540</v>
      </c>
      <c r="AR12">
        <v>2.319</v>
      </c>
      <c r="AS12">
        <v>3.7730000000000001</v>
      </c>
      <c r="AT12">
        <v>3798.9459999999999</v>
      </c>
      <c r="AU12">
        <v>0.92400000000000004</v>
      </c>
      <c r="AV12">
        <v>39.840000000000003</v>
      </c>
      <c r="AW12" t="s">
        <v>48</v>
      </c>
      <c r="AX12" t="s">
        <v>6</v>
      </c>
      <c r="AY12" t="s">
        <v>51</v>
      </c>
    </row>
    <row r="13" spans="1:67" x14ac:dyDescent="0.25">
      <c r="A13" t="s">
        <v>545</v>
      </c>
      <c r="B13" t="s">
        <v>45</v>
      </c>
      <c r="C13" t="s">
        <v>46</v>
      </c>
      <c r="D13" t="s">
        <v>546</v>
      </c>
      <c r="E13">
        <v>1.506</v>
      </c>
      <c r="F13">
        <v>0.80300000000000005</v>
      </c>
      <c r="G13">
        <v>101.035</v>
      </c>
      <c r="H13">
        <v>3.9E-2</v>
      </c>
      <c r="I13">
        <v>2.6</v>
      </c>
      <c r="J13" t="s">
        <v>48</v>
      </c>
      <c r="K13" t="s">
        <v>3</v>
      </c>
      <c r="L13">
        <v>2.4E-2</v>
      </c>
      <c r="M13">
        <f t="shared" ref="M13" si="68">AVERAGE(I13:I15)</f>
        <v>2.6366666666666667</v>
      </c>
      <c r="N13">
        <f t="shared" ref="N13" si="69">STDEV(I13:I15)</f>
        <v>3.2145502536643167E-2</v>
      </c>
      <c r="O13">
        <f t="shared" ref="O13" si="70">N13/SQRT(3)</f>
        <v>1.8559214542766732E-2</v>
      </c>
      <c r="P13">
        <f t="shared" ref="P13" si="71">(O13/M13)*100</f>
        <v>0.70388929997851069</v>
      </c>
      <c r="Q13">
        <v>1.327</v>
      </c>
      <c r="R13">
        <v>4251.2520000000004</v>
      </c>
      <c r="S13">
        <v>0.66700000000000004</v>
      </c>
      <c r="T13">
        <v>44.32</v>
      </c>
      <c r="U13" t="s">
        <v>48</v>
      </c>
      <c r="V13" t="s">
        <v>4</v>
      </c>
      <c r="W13">
        <v>1</v>
      </c>
      <c r="X13">
        <f t="shared" ref="X13" si="72">AVERAGE(T13:T15)</f>
        <v>44.303333333333335</v>
      </c>
      <c r="Y13">
        <f t="shared" ref="Y13" si="73">STDEV(T13:T15)</f>
        <v>2.0816659994661167E-2</v>
      </c>
      <c r="Z13">
        <f t="shared" ref="Z13" si="74">Y13/SQRT(3)</f>
        <v>1.201850425154654E-2</v>
      </c>
      <c r="AA13">
        <f t="shared" ref="AA13" si="75">(Z13/X13)*100</f>
        <v>2.7127765220554975E-2</v>
      </c>
      <c r="AB13">
        <v>6.62</v>
      </c>
      <c r="AC13">
        <v>1768.85</v>
      </c>
      <c r="AD13">
        <v>9.1999999999999998E-2</v>
      </c>
      <c r="AE13">
        <v>6.14</v>
      </c>
      <c r="AF13" t="s">
        <v>48</v>
      </c>
      <c r="AG13" t="s">
        <v>5</v>
      </c>
      <c r="AH13">
        <v>0.41599999999999998</v>
      </c>
      <c r="AI13">
        <f t="shared" ref="AI13" si="76">AVERAGE(AE13:AE15)</f>
        <v>6.1000000000000005</v>
      </c>
      <c r="AJ13">
        <f t="shared" ref="AJ13" si="77">STDEV(AE13:AE15)</f>
        <v>4.5825756949558392E-2</v>
      </c>
      <c r="AK13">
        <f t="shared" ref="AK13" si="78">AJ13/SQRT(3)</f>
        <v>2.6457513110645904E-2</v>
      </c>
      <c r="AL13">
        <f t="shared" ref="AL13" si="79">(AK13/AI13)*100</f>
        <v>0.43372972312534264</v>
      </c>
      <c r="AM13" t="s">
        <v>545</v>
      </c>
      <c r="AN13" t="s">
        <v>547</v>
      </c>
      <c r="AO13" t="s">
        <v>45</v>
      </c>
      <c r="AP13" t="s">
        <v>46</v>
      </c>
      <c r="AQ13" t="s">
        <v>546</v>
      </c>
      <c r="AR13">
        <v>2.008</v>
      </c>
      <c r="AS13">
        <v>3.79</v>
      </c>
      <c r="AT13">
        <v>3412.9569999999999</v>
      </c>
      <c r="AU13">
        <v>0.754</v>
      </c>
      <c r="AV13">
        <v>37.53</v>
      </c>
      <c r="AW13" t="s">
        <v>48</v>
      </c>
      <c r="AX13" t="s">
        <v>6</v>
      </c>
      <c r="AY13" t="s">
        <v>51</v>
      </c>
      <c r="AZ13">
        <f t="shared" ref="AZ13" si="80">AVERAGE(AV13:AV15)</f>
        <v>37.436666666666667</v>
      </c>
      <c r="BA13">
        <f t="shared" ref="BA13" si="81">STDEV(AV13:AV15)</f>
        <v>0.23437861108329167</v>
      </c>
      <c r="BB13">
        <f t="shared" ref="BB13" si="82">BA13/SQRT(3)</f>
        <v>0.13531855420122907</v>
      </c>
      <c r="BC13">
        <f t="shared" ref="BC13" si="83">(BB13/AZ13)*100</f>
        <v>0.3614599435523882</v>
      </c>
      <c r="BE13">
        <f t="shared" ref="BE13" si="84">X13/12</f>
        <v>3.6919444444444447</v>
      </c>
      <c r="BF13">
        <f t="shared" ref="BF13" si="85">AI13/1</f>
        <v>6.1000000000000005</v>
      </c>
      <c r="BG13">
        <f t="shared" ref="BG13" si="86">M13/14</f>
        <v>0.18833333333333332</v>
      </c>
      <c r="BH13">
        <f t="shared" ref="BH13" si="87">AZ13/16</f>
        <v>2.3397916666666667</v>
      </c>
      <c r="BJ13">
        <f t="shared" ref="BJ13" si="88">((2*BH13)-BF13+(3*BG13))/BE13</f>
        <v>-0.23169814159957877</v>
      </c>
      <c r="BK13">
        <f t="shared" ref="BK13" si="89">1-(BJ13/4)+((3*BG13)/(4*BE13))</f>
        <v>1.0961835076367468</v>
      </c>
      <c r="BL13">
        <f t="shared" ref="BL13" si="90">BE13-(BF13/2)-(BG13/2)+1</f>
        <v>1.5477777777777777</v>
      </c>
      <c r="BM13">
        <f t="shared" ref="BM13" si="91">BE13/BG13</f>
        <v>19.603244837758115</v>
      </c>
      <c r="BN13">
        <f t="shared" ref="BN13" si="92">BF13/BE13</f>
        <v>1.6522458806711309</v>
      </c>
      <c r="BO13">
        <f t="shared" ref="BO13" si="93">BH13/BE13</f>
        <v>0.63375592506207201</v>
      </c>
    </row>
    <row r="14" spans="1:67" x14ac:dyDescent="0.25">
      <c r="A14" t="s">
        <v>548</v>
      </c>
      <c r="B14" t="s">
        <v>45</v>
      </c>
      <c r="C14" t="s">
        <v>46</v>
      </c>
      <c r="D14" t="s">
        <v>546</v>
      </c>
      <c r="E14">
        <v>1.9930000000000001</v>
      </c>
      <c r="F14">
        <v>0.81</v>
      </c>
      <c r="G14">
        <v>136.41300000000001</v>
      </c>
      <c r="H14">
        <v>5.2999999999999999E-2</v>
      </c>
      <c r="I14">
        <v>2.65</v>
      </c>
      <c r="J14" t="s">
        <v>48</v>
      </c>
      <c r="K14" t="s">
        <v>3</v>
      </c>
      <c r="L14">
        <v>2.5000000000000001E-2</v>
      </c>
      <c r="Q14">
        <v>1.3129999999999999</v>
      </c>
      <c r="R14">
        <v>5558.8639999999996</v>
      </c>
      <c r="S14">
        <v>0.88300000000000001</v>
      </c>
      <c r="T14">
        <v>44.31</v>
      </c>
      <c r="U14" t="s">
        <v>48</v>
      </c>
      <c r="V14" t="s">
        <v>4</v>
      </c>
      <c r="W14">
        <v>1</v>
      </c>
      <c r="AB14">
        <v>6.75</v>
      </c>
      <c r="AC14">
        <v>2337.5729999999999</v>
      </c>
      <c r="AD14">
        <v>0.122</v>
      </c>
      <c r="AE14">
        <v>6.11</v>
      </c>
      <c r="AF14" t="s">
        <v>48</v>
      </c>
      <c r="AG14" t="s">
        <v>5</v>
      </c>
      <c r="AH14">
        <v>0.42099999999999999</v>
      </c>
      <c r="AM14" t="s">
        <v>548</v>
      </c>
      <c r="AN14" t="s">
        <v>549</v>
      </c>
      <c r="AO14" t="s">
        <v>45</v>
      </c>
      <c r="AP14" t="s">
        <v>46</v>
      </c>
      <c r="AQ14" t="s">
        <v>546</v>
      </c>
      <c r="AR14">
        <v>1.8919999999999999</v>
      </c>
      <c r="AS14">
        <v>3.8</v>
      </c>
      <c r="AT14">
        <v>3222.3690000000001</v>
      </c>
      <c r="AU14">
        <v>0.71199999999999997</v>
      </c>
      <c r="AV14">
        <v>37.61</v>
      </c>
      <c r="AW14" t="s">
        <v>48</v>
      </c>
      <c r="AX14" t="s">
        <v>6</v>
      </c>
      <c r="AY14" t="s">
        <v>51</v>
      </c>
    </row>
    <row r="15" spans="1:67" x14ac:dyDescent="0.25">
      <c r="A15" t="s">
        <v>550</v>
      </c>
      <c r="B15" t="s">
        <v>45</v>
      </c>
      <c r="C15" t="s">
        <v>46</v>
      </c>
      <c r="D15" t="s">
        <v>546</v>
      </c>
      <c r="E15">
        <v>1.9339999999999999</v>
      </c>
      <c r="F15">
        <v>0.81</v>
      </c>
      <c r="G15">
        <v>132.69300000000001</v>
      </c>
      <c r="H15">
        <v>5.0999999999999997E-2</v>
      </c>
      <c r="I15">
        <v>2.66</v>
      </c>
      <c r="J15" t="s">
        <v>48</v>
      </c>
      <c r="K15" t="s">
        <v>3</v>
      </c>
      <c r="L15">
        <v>2.5000000000000001E-2</v>
      </c>
      <c r="Q15">
        <v>1.3129999999999999</v>
      </c>
      <c r="R15">
        <v>5398.9390000000003</v>
      </c>
      <c r="S15">
        <v>0.85599999999999998</v>
      </c>
      <c r="T15">
        <v>44.28</v>
      </c>
      <c r="U15" t="s">
        <v>48</v>
      </c>
      <c r="V15" t="s">
        <v>4</v>
      </c>
      <c r="W15">
        <v>1</v>
      </c>
      <c r="AB15">
        <v>6.7130000000000001</v>
      </c>
      <c r="AC15">
        <v>2244.2869999999998</v>
      </c>
      <c r="AD15">
        <v>0.11700000000000001</v>
      </c>
      <c r="AE15">
        <v>6.05</v>
      </c>
      <c r="AF15" t="s">
        <v>48</v>
      </c>
      <c r="AG15" t="s">
        <v>5</v>
      </c>
      <c r="AH15">
        <v>0.41599999999999998</v>
      </c>
      <c r="AM15" t="s">
        <v>550</v>
      </c>
      <c r="AN15" t="s">
        <v>551</v>
      </c>
      <c r="AO15" t="s">
        <v>45</v>
      </c>
      <c r="AP15" t="s">
        <v>46</v>
      </c>
      <c r="AQ15" t="s">
        <v>546</v>
      </c>
      <c r="AR15">
        <v>2.2370000000000001</v>
      </c>
      <c r="AS15">
        <v>3.7570000000000001</v>
      </c>
      <c r="AT15">
        <v>3765.0720000000001</v>
      </c>
      <c r="AU15">
        <v>0.83099999999999996</v>
      </c>
      <c r="AV15">
        <v>37.17</v>
      </c>
      <c r="AW15" t="s">
        <v>48</v>
      </c>
      <c r="AX15" t="s">
        <v>6</v>
      </c>
      <c r="AY15" t="s">
        <v>51</v>
      </c>
    </row>
    <row r="16" spans="1:67" x14ac:dyDescent="0.25">
      <c r="A16" t="s">
        <v>552</v>
      </c>
      <c r="B16" t="s">
        <v>45</v>
      </c>
      <c r="C16" t="s">
        <v>46</v>
      </c>
      <c r="D16" t="s">
        <v>553</v>
      </c>
      <c r="E16">
        <v>1.7849999999999999</v>
      </c>
      <c r="F16">
        <v>0.81699999999999995</v>
      </c>
      <c r="G16">
        <v>62.999000000000002</v>
      </c>
      <c r="H16">
        <v>2.4E-2</v>
      </c>
      <c r="I16">
        <v>1.37</v>
      </c>
      <c r="J16" t="s">
        <v>48</v>
      </c>
      <c r="K16" t="s">
        <v>3</v>
      </c>
      <c r="L16">
        <v>1.2E-2</v>
      </c>
      <c r="M16">
        <f t="shared" ref="M16" si="94">AVERAGE(I16:I18)</f>
        <v>1.3566666666666667</v>
      </c>
      <c r="N16">
        <f t="shared" ref="N16" si="95">STDEV(I16:I18)</f>
        <v>1.527525231651948E-2</v>
      </c>
      <c r="O16">
        <f t="shared" ref="O16" si="96">N16/SQRT(3)</f>
        <v>8.8191710368819773E-3</v>
      </c>
      <c r="P16">
        <f t="shared" ref="P16" si="97">(O16/M16)*100</f>
        <v>0.65006174719031773</v>
      </c>
      <c r="Q16">
        <v>1.3169999999999999</v>
      </c>
      <c r="R16">
        <v>5357.9920000000002</v>
      </c>
      <c r="S16">
        <v>0.85</v>
      </c>
      <c r="T16">
        <v>47.6</v>
      </c>
      <c r="U16" t="s">
        <v>48</v>
      </c>
      <c r="V16" t="s">
        <v>4</v>
      </c>
      <c r="W16">
        <v>1</v>
      </c>
      <c r="X16">
        <f t="shared" ref="X16" si="98">AVERAGE(T16:T18)</f>
        <v>47.513333333333343</v>
      </c>
      <c r="Y16">
        <f t="shared" ref="Y16" si="99">STDEV(T16:T18)</f>
        <v>9.0184995056457801E-2</v>
      </c>
      <c r="Z16">
        <f t="shared" ref="Z16" si="100">Y16/SQRT(3)</f>
        <v>5.206833117271098E-2</v>
      </c>
      <c r="AA16">
        <f t="shared" ref="AA16" si="101">(Z16/X16)*100</f>
        <v>0.10958677811009747</v>
      </c>
      <c r="AB16">
        <v>6.6669999999999998</v>
      </c>
      <c r="AC16">
        <v>2066.0659999999998</v>
      </c>
      <c r="AD16">
        <v>0.108</v>
      </c>
      <c r="AE16">
        <v>6.04</v>
      </c>
      <c r="AF16" t="s">
        <v>48</v>
      </c>
      <c r="AG16" t="s">
        <v>5</v>
      </c>
      <c r="AH16">
        <v>0.38600000000000001</v>
      </c>
      <c r="AI16">
        <f t="shared" ref="AI16" si="102">AVERAGE(AE16:AE18)</f>
        <v>5.94</v>
      </c>
      <c r="AJ16">
        <f t="shared" ref="AJ16" si="103">STDEV(AE16:AE18)</f>
        <v>8.8881944173155841E-2</v>
      </c>
      <c r="AK16">
        <f t="shared" ref="AK16" si="104">AJ16/SQRT(3)</f>
        <v>5.1316014394468819E-2</v>
      </c>
      <c r="AL16">
        <f t="shared" ref="AL16" si="105">(AK16/AI16)*100</f>
        <v>0.86390596623684879</v>
      </c>
      <c r="AM16" t="s">
        <v>552</v>
      </c>
      <c r="AN16" t="s">
        <v>554</v>
      </c>
      <c r="AO16" t="s">
        <v>45</v>
      </c>
      <c r="AP16" t="s">
        <v>46</v>
      </c>
      <c r="AQ16" t="s">
        <v>555</v>
      </c>
      <c r="AR16">
        <v>2.1389999999999998</v>
      </c>
      <c r="AS16">
        <v>3.7770000000000001</v>
      </c>
      <c r="AT16">
        <v>3870.7350000000001</v>
      </c>
      <c r="AU16">
        <v>0.84899999999999998</v>
      </c>
      <c r="AV16">
        <v>39.68</v>
      </c>
      <c r="AW16" t="s">
        <v>48</v>
      </c>
      <c r="AX16" t="s">
        <v>6</v>
      </c>
      <c r="AY16" t="s">
        <v>51</v>
      </c>
      <c r="AZ16">
        <f t="shared" ref="AZ16" si="106">AVERAGE(AV16:AV18)</f>
        <v>39.726666666666667</v>
      </c>
      <c r="BA16">
        <f t="shared" ref="BA16" si="107">STDEV(AV16:AV18)</f>
        <v>0.11718930554164583</v>
      </c>
      <c r="BB16">
        <f t="shared" ref="BB16" si="108">BA16/(SQRT(3))</f>
        <v>6.7659277100614534E-2</v>
      </c>
      <c r="BC16">
        <f t="shared" ref="BC16" si="109">(BB16/AZ16)*100</f>
        <v>0.17031199135915726</v>
      </c>
      <c r="BE16">
        <f t="shared" ref="BE16" si="110">X16/12</f>
        <v>3.9594444444444452</v>
      </c>
      <c r="BF16">
        <f t="shared" ref="BF16" si="111">AI16/1</f>
        <v>5.94</v>
      </c>
      <c r="BG16">
        <f t="shared" ref="BG16" si="112">M16/14</f>
        <v>9.690476190476191E-2</v>
      </c>
      <c r="BH16">
        <f t="shared" ref="BH16" si="113">AZ16/16</f>
        <v>2.4829166666666667</v>
      </c>
      <c r="BJ16">
        <f t="shared" ref="BJ16" si="114">((2*BH16)-BF16+(3*BG16))/BE16</f>
        <v>-0.17261320130690139</v>
      </c>
      <c r="BK16">
        <f t="shared" ref="BK16" si="115">1-(BJ16/4)+((3*BG16)/(4*BE16))</f>
        <v>1.0615090500912023</v>
      </c>
      <c r="BL16">
        <f t="shared" ref="BL16" si="116">BE16-(BF16/2)-(BG16/2)+1</f>
        <v>1.9409920634920641</v>
      </c>
      <c r="BM16">
        <f t="shared" ref="BM16" si="117">BE16/BG16</f>
        <v>40.859131859131864</v>
      </c>
      <c r="BN16">
        <f t="shared" ref="BN16" si="118">BF16/BE16</f>
        <v>1.5002104672372665</v>
      </c>
      <c r="BO16">
        <f t="shared" ref="BO16" si="119">BH16/BE16</f>
        <v>0.62708713343622835</v>
      </c>
    </row>
    <row r="17" spans="1:67" x14ac:dyDescent="0.25">
      <c r="A17" t="s">
        <v>556</v>
      </c>
      <c r="B17" t="s">
        <v>45</v>
      </c>
      <c r="C17" t="s">
        <v>46</v>
      </c>
      <c r="D17" t="s">
        <v>553</v>
      </c>
      <c r="E17">
        <v>1.5009999999999999</v>
      </c>
      <c r="F17">
        <v>0.81</v>
      </c>
      <c r="G17">
        <v>51.826000000000001</v>
      </c>
      <c r="H17">
        <v>0.02</v>
      </c>
      <c r="I17">
        <v>1.34</v>
      </c>
      <c r="J17" t="s">
        <v>48</v>
      </c>
      <c r="K17" t="s">
        <v>3</v>
      </c>
      <c r="L17">
        <v>1.0999999999999999E-2</v>
      </c>
      <c r="Q17">
        <v>1.32</v>
      </c>
      <c r="R17">
        <v>4531.732</v>
      </c>
      <c r="S17">
        <v>0.71299999999999997</v>
      </c>
      <c r="T17">
        <v>47.52</v>
      </c>
      <c r="U17" t="s">
        <v>48</v>
      </c>
      <c r="V17" t="s">
        <v>4</v>
      </c>
      <c r="W17">
        <v>1</v>
      </c>
      <c r="AB17">
        <v>6.6630000000000003</v>
      </c>
      <c r="AC17">
        <v>1682.923</v>
      </c>
      <c r="AD17">
        <v>8.7999999999999995E-2</v>
      </c>
      <c r="AE17">
        <v>5.87</v>
      </c>
      <c r="AF17" t="s">
        <v>48</v>
      </c>
      <c r="AG17" t="s">
        <v>5</v>
      </c>
      <c r="AH17">
        <v>0.371</v>
      </c>
      <c r="AM17" t="s">
        <v>556</v>
      </c>
      <c r="AN17" t="s">
        <v>557</v>
      </c>
      <c r="AO17" t="s">
        <v>45</v>
      </c>
      <c r="AP17" t="s">
        <v>46</v>
      </c>
      <c r="AQ17" t="s">
        <v>555</v>
      </c>
      <c r="AR17">
        <v>2.2810000000000001</v>
      </c>
      <c r="AS17">
        <v>3.7570000000000001</v>
      </c>
      <c r="AT17">
        <v>4123.3469999999998</v>
      </c>
      <c r="AU17">
        <v>0.90400000000000003</v>
      </c>
      <c r="AV17">
        <v>39.64</v>
      </c>
      <c r="AW17" t="s">
        <v>48</v>
      </c>
      <c r="AX17" t="s">
        <v>6</v>
      </c>
      <c r="AY17" t="s">
        <v>51</v>
      </c>
    </row>
    <row r="18" spans="1:67" x14ac:dyDescent="0.25">
      <c r="A18" t="s">
        <v>558</v>
      </c>
      <c r="B18" t="s">
        <v>45</v>
      </c>
      <c r="C18" t="s">
        <v>46</v>
      </c>
      <c r="D18" t="s">
        <v>553</v>
      </c>
      <c r="E18">
        <v>1.944</v>
      </c>
      <c r="F18">
        <v>0.81299999999999994</v>
      </c>
      <c r="G18">
        <v>67.972999999999999</v>
      </c>
      <c r="H18">
        <v>2.5999999999999999E-2</v>
      </c>
      <c r="I18">
        <v>1.36</v>
      </c>
      <c r="J18" t="s">
        <v>48</v>
      </c>
      <c r="K18" t="s">
        <v>3</v>
      </c>
      <c r="L18">
        <v>1.2E-2</v>
      </c>
      <c r="Q18">
        <v>1.3129999999999999</v>
      </c>
      <c r="R18">
        <v>5790.5169999999998</v>
      </c>
      <c r="S18">
        <v>0.92200000000000004</v>
      </c>
      <c r="T18">
        <v>47.42</v>
      </c>
      <c r="U18" t="s">
        <v>48</v>
      </c>
      <c r="V18" t="s">
        <v>4</v>
      </c>
      <c r="W18">
        <v>1</v>
      </c>
      <c r="AB18">
        <v>6.843</v>
      </c>
      <c r="AC18">
        <v>2204.9499999999998</v>
      </c>
      <c r="AD18">
        <v>0.115</v>
      </c>
      <c r="AE18">
        <v>5.91</v>
      </c>
      <c r="AF18" t="s">
        <v>48</v>
      </c>
      <c r="AG18" t="s">
        <v>5</v>
      </c>
      <c r="AH18">
        <v>0.38100000000000001</v>
      </c>
      <c r="AM18" t="s">
        <v>558</v>
      </c>
      <c r="AN18" t="s">
        <v>559</v>
      </c>
      <c r="AO18" t="s">
        <v>45</v>
      </c>
      <c r="AP18" t="s">
        <v>46</v>
      </c>
      <c r="AQ18" t="s">
        <v>555</v>
      </c>
      <c r="AR18">
        <v>1.998</v>
      </c>
      <c r="AS18">
        <v>3.7829999999999999</v>
      </c>
      <c r="AT18">
        <v>3631.3879999999999</v>
      </c>
      <c r="AU18">
        <v>0.79600000000000004</v>
      </c>
      <c r="AV18">
        <v>39.86</v>
      </c>
      <c r="AW18" t="s">
        <v>48</v>
      </c>
      <c r="AX18" t="s">
        <v>6</v>
      </c>
      <c r="AY18" t="s">
        <v>51</v>
      </c>
    </row>
    <row r="19" spans="1:67" x14ac:dyDescent="0.25">
      <c r="A19" t="s">
        <v>560</v>
      </c>
      <c r="B19" t="s">
        <v>45</v>
      </c>
      <c r="C19" t="s">
        <v>46</v>
      </c>
      <c r="D19" t="s">
        <v>561</v>
      </c>
      <c r="E19">
        <v>1.633</v>
      </c>
      <c r="F19">
        <v>0.82</v>
      </c>
      <c r="G19">
        <v>89.37</v>
      </c>
      <c r="H19">
        <v>3.5000000000000003E-2</v>
      </c>
      <c r="I19">
        <v>2.12</v>
      </c>
      <c r="J19" t="s">
        <v>48</v>
      </c>
      <c r="K19" t="s">
        <v>3</v>
      </c>
      <c r="L19">
        <v>1.6E-2</v>
      </c>
      <c r="M19">
        <f t="shared" ref="M19" si="120">AVERAGE(I19:I21)</f>
        <v>2.1333333333333333</v>
      </c>
      <c r="N19">
        <f t="shared" ref="N19" si="121">STDEV(I19:I21)</f>
        <v>9.0737717258774733E-2</v>
      </c>
      <c r="O19">
        <f t="shared" ref="O19" si="122">N19/SQRT(3)</f>
        <v>5.2387445485005749E-2</v>
      </c>
      <c r="P19">
        <f t="shared" ref="P19" si="123">(O19/M19)*100</f>
        <v>2.4556615071096446</v>
      </c>
      <c r="Q19">
        <v>1.347</v>
      </c>
      <c r="R19">
        <v>5655.4549999999999</v>
      </c>
      <c r="S19">
        <v>0.89900000000000002</v>
      </c>
      <c r="T19">
        <v>55.07</v>
      </c>
      <c r="U19" t="s">
        <v>48</v>
      </c>
      <c r="V19" t="s">
        <v>4</v>
      </c>
      <c r="W19">
        <v>1</v>
      </c>
      <c r="X19">
        <f t="shared" ref="X19" si="124">AVERAGE(T19:T21)</f>
        <v>54.786666666666669</v>
      </c>
      <c r="Y19">
        <f t="shared" ref="Y19" si="125">STDEV(T19:T21)</f>
        <v>0.31973947728320051</v>
      </c>
      <c r="Z19">
        <f t="shared" ref="Z19" si="126">Y19/SQRT(3)</f>
        <v>0.18460167328000607</v>
      </c>
      <c r="AA19">
        <f t="shared" ref="AA19" si="127">(Z19/X19)*100</f>
        <v>0.33694634937942214</v>
      </c>
      <c r="AB19">
        <v>6.6029999999999998</v>
      </c>
      <c r="AC19">
        <v>1203.6489999999999</v>
      </c>
      <c r="AD19">
        <v>6.4000000000000001E-2</v>
      </c>
      <c r="AE19">
        <v>3.89</v>
      </c>
      <c r="AF19" t="s">
        <v>48</v>
      </c>
      <c r="AG19" t="s">
        <v>5</v>
      </c>
      <c r="AH19">
        <v>0.21299999999999999</v>
      </c>
      <c r="AI19">
        <f t="shared" ref="AI19" si="128">AVERAGE(AE19:AE21)</f>
        <v>3.8633333333333333</v>
      </c>
      <c r="AJ19">
        <f t="shared" ref="AJ19" si="129">STDEV(AE19:AE21)</f>
        <v>4.6188021535170098E-2</v>
      </c>
      <c r="AK19">
        <f t="shared" ref="AK19" si="130">AJ19/SQRT(3)</f>
        <v>2.6666666666666689E-2</v>
      </c>
      <c r="AL19">
        <f t="shared" ref="AL19" si="131">(AK19/AI19)*100</f>
        <v>0.690250215703193</v>
      </c>
      <c r="AM19" t="s">
        <v>560</v>
      </c>
      <c r="AN19" t="s">
        <v>562</v>
      </c>
      <c r="AO19" t="s">
        <v>45</v>
      </c>
      <c r="AP19" t="s">
        <v>46</v>
      </c>
      <c r="AQ19" t="s">
        <v>563</v>
      </c>
      <c r="AR19">
        <v>2.1819999999999999</v>
      </c>
      <c r="AS19">
        <v>3.8330000000000002</v>
      </c>
      <c r="AT19">
        <v>2805.902</v>
      </c>
      <c r="AU19">
        <v>0.65400000000000003</v>
      </c>
      <c r="AV19">
        <v>29.96</v>
      </c>
      <c r="AW19" t="s">
        <v>48</v>
      </c>
      <c r="AX19" t="s">
        <v>6</v>
      </c>
      <c r="AY19" t="s">
        <v>51</v>
      </c>
      <c r="AZ19">
        <f t="shared" ref="AZ19" si="132">AVERAGE(AV19:AV21)</f>
        <v>29.47666666666667</v>
      </c>
      <c r="BA19">
        <f t="shared" ref="BA19" si="133">STDEV(AV19:AV21)</f>
        <v>0.54243279153581159</v>
      </c>
      <c r="BB19">
        <f t="shared" ref="BB19" si="134">BA19/(SQRT(3))</f>
        <v>0.31317371821048101</v>
      </c>
      <c r="BC19">
        <f t="shared" ref="BC19" si="135">(BB19/AZ19)*100</f>
        <v>1.0624461773509475</v>
      </c>
      <c r="BE19">
        <f t="shared" ref="BE19" si="136">X19/12</f>
        <v>4.565555555555556</v>
      </c>
      <c r="BF19">
        <f t="shared" ref="BF19" si="137">AI19/1</f>
        <v>3.8633333333333333</v>
      </c>
      <c r="BG19">
        <f t="shared" ref="BG19" si="138">M19/14</f>
        <v>0.15238095238095237</v>
      </c>
      <c r="BH19">
        <f t="shared" ref="BH19" si="139">AZ19/16</f>
        <v>1.8422916666666669</v>
      </c>
      <c r="BJ19">
        <f t="shared" ref="BJ19" si="140">((2*BH19)-BF19+(3*BG19))/BE19</f>
        <v>6.0976775718805491E-2</v>
      </c>
      <c r="BK19">
        <f t="shared" ref="BK19" si="141">1-(BJ19/4)+((3*BG19)/(4*BE19))</f>
        <v>1.0097879654417132</v>
      </c>
      <c r="BL19">
        <f t="shared" ref="BL19" si="142">BE19-(BF19/2)-(BG19/2)+1</f>
        <v>3.557698412698413</v>
      </c>
      <c r="BM19">
        <f t="shared" ref="BM19" si="143">BE19/BG19</f>
        <v>29.96145833333334</v>
      </c>
      <c r="BN19">
        <f t="shared" ref="BN19" si="144">BF19/BE19</f>
        <v>0.84619128741786309</v>
      </c>
      <c r="BO19">
        <f t="shared" ref="BO19" si="145">BH19/BE19</f>
        <v>0.40351971282550497</v>
      </c>
    </row>
    <row r="20" spans="1:67" x14ac:dyDescent="0.25">
      <c r="A20" t="s">
        <v>564</v>
      </c>
      <c r="B20" t="s">
        <v>45</v>
      </c>
      <c r="C20" t="s">
        <v>46</v>
      </c>
      <c r="D20" t="s">
        <v>561</v>
      </c>
      <c r="E20">
        <v>2.609</v>
      </c>
      <c r="F20">
        <v>0.81699999999999995</v>
      </c>
      <c r="G20">
        <v>137.77500000000001</v>
      </c>
      <c r="H20">
        <v>5.2999999999999999E-2</v>
      </c>
      <c r="I20">
        <v>2.0499999999999998</v>
      </c>
      <c r="J20" t="s">
        <v>48</v>
      </c>
      <c r="K20" t="s">
        <v>3</v>
      </c>
      <c r="L20">
        <v>1.6E-2</v>
      </c>
      <c r="Q20">
        <v>1.3129999999999999</v>
      </c>
      <c r="R20">
        <v>8737.6409999999996</v>
      </c>
      <c r="S20">
        <v>1.431</v>
      </c>
      <c r="T20">
        <v>54.85</v>
      </c>
      <c r="U20" t="s">
        <v>48</v>
      </c>
      <c r="V20" t="s">
        <v>4</v>
      </c>
      <c r="W20">
        <v>1</v>
      </c>
      <c r="AB20">
        <v>6.7530000000000001</v>
      </c>
      <c r="AC20">
        <v>1943.559</v>
      </c>
      <c r="AD20">
        <v>0.10100000000000001</v>
      </c>
      <c r="AE20">
        <v>3.89</v>
      </c>
      <c r="AF20" t="s">
        <v>48</v>
      </c>
      <c r="AG20" t="s">
        <v>5</v>
      </c>
      <c r="AH20">
        <v>0.222</v>
      </c>
      <c r="AM20" t="s">
        <v>564</v>
      </c>
      <c r="AN20" t="s">
        <v>565</v>
      </c>
      <c r="AO20" t="s">
        <v>45</v>
      </c>
      <c r="AP20" t="s">
        <v>46</v>
      </c>
      <c r="AQ20" t="s">
        <v>563</v>
      </c>
      <c r="AR20">
        <v>1.99</v>
      </c>
      <c r="AS20">
        <v>3.8570000000000002</v>
      </c>
      <c r="AT20">
        <v>2551.3760000000002</v>
      </c>
      <c r="AU20">
        <v>0.58899999999999997</v>
      </c>
      <c r="AV20">
        <v>29.58</v>
      </c>
      <c r="AW20" t="s">
        <v>48</v>
      </c>
      <c r="AX20" t="s">
        <v>6</v>
      </c>
      <c r="AY20" t="s">
        <v>51</v>
      </c>
    </row>
    <row r="21" spans="1:67" x14ac:dyDescent="0.25">
      <c r="A21" t="s">
        <v>566</v>
      </c>
      <c r="B21" t="s">
        <v>45</v>
      </c>
      <c r="C21" t="s">
        <v>46</v>
      </c>
      <c r="D21" t="s">
        <v>561</v>
      </c>
      <c r="E21">
        <v>1.6930000000000001</v>
      </c>
      <c r="F21">
        <v>0.81699999999999995</v>
      </c>
      <c r="G21">
        <v>97.534999999999997</v>
      </c>
      <c r="H21">
        <v>3.7999999999999999E-2</v>
      </c>
      <c r="I21">
        <v>2.23</v>
      </c>
      <c r="J21" t="s">
        <v>48</v>
      </c>
      <c r="K21" t="s">
        <v>3</v>
      </c>
      <c r="L21">
        <v>1.7000000000000001E-2</v>
      </c>
      <c r="Q21">
        <v>1.33</v>
      </c>
      <c r="R21">
        <v>5789.8270000000002</v>
      </c>
      <c r="S21">
        <v>0.92200000000000004</v>
      </c>
      <c r="T21">
        <v>54.44</v>
      </c>
      <c r="U21" t="s">
        <v>48</v>
      </c>
      <c r="V21" t="s">
        <v>4</v>
      </c>
      <c r="W21">
        <v>1</v>
      </c>
      <c r="AB21">
        <v>6.6</v>
      </c>
      <c r="AC21">
        <v>1222.69</v>
      </c>
      <c r="AD21">
        <v>6.5000000000000002E-2</v>
      </c>
      <c r="AE21">
        <v>3.81</v>
      </c>
      <c r="AF21" t="s">
        <v>48</v>
      </c>
      <c r="AG21" t="s">
        <v>5</v>
      </c>
      <c r="AH21">
        <v>0.21099999999999999</v>
      </c>
      <c r="AM21" t="s">
        <v>566</v>
      </c>
      <c r="AN21" t="s">
        <v>567</v>
      </c>
      <c r="AO21" t="s">
        <v>45</v>
      </c>
      <c r="AP21" t="s">
        <v>46</v>
      </c>
      <c r="AQ21" t="s">
        <v>563</v>
      </c>
      <c r="AR21">
        <v>1.996</v>
      </c>
      <c r="AS21">
        <v>3.86</v>
      </c>
      <c r="AT21">
        <v>2504.2089999999998</v>
      </c>
      <c r="AU21">
        <v>0.57699999999999996</v>
      </c>
      <c r="AV21">
        <v>28.89</v>
      </c>
      <c r="AW21" t="s">
        <v>48</v>
      </c>
      <c r="AX21" t="s">
        <v>6</v>
      </c>
      <c r="AY21" t="s">
        <v>51</v>
      </c>
    </row>
    <row r="22" spans="1:67" x14ac:dyDescent="0.25">
      <c r="A22" t="s">
        <v>568</v>
      </c>
      <c r="B22" t="s">
        <v>45</v>
      </c>
      <c r="C22" t="s">
        <v>46</v>
      </c>
      <c r="D22" t="s">
        <v>569</v>
      </c>
      <c r="E22">
        <v>1.927</v>
      </c>
      <c r="F22">
        <v>0.81</v>
      </c>
      <c r="G22">
        <v>53.84</v>
      </c>
      <c r="H22">
        <v>2.1000000000000001E-2</v>
      </c>
      <c r="I22">
        <v>1.08</v>
      </c>
      <c r="J22" t="s">
        <v>48</v>
      </c>
      <c r="K22" t="s">
        <v>3</v>
      </c>
      <c r="L22">
        <v>8.9999999999999993E-3</v>
      </c>
      <c r="M22">
        <f t="shared" ref="M22" si="146">AVERAGE(I22:I24)</f>
        <v>1.1066666666666667</v>
      </c>
      <c r="N22">
        <f t="shared" ref="N22" si="147">STDEV(I22:I24)</f>
        <v>2.3094010767585049E-2</v>
      </c>
      <c r="O22">
        <f t="shared" ref="O22" si="148">N22/SQRT(3)</f>
        <v>1.3333333333333345E-2</v>
      </c>
      <c r="P22">
        <f t="shared" ref="P22" si="149">(O22/M22)*100</f>
        <v>1.2048192771084347</v>
      </c>
      <c r="Q22">
        <v>1.3</v>
      </c>
      <c r="R22">
        <v>6236.54</v>
      </c>
      <c r="S22">
        <v>0.997</v>
      </c>
      <c r="T22">
        <v>51.74</v>
      </c>
      <c r="U22" t="s">
        <v>48</v>
      </c>
      <c r="V22" t="s">
        <v>4</v>
      </c>
      <c r="W22">
        <v>1</v>
      </c>
      <c r="X22">
        <f t="shared" ref="X22" si="150">AVERAGE(T22:T24)</f>
        <v>51.816666666666663</v>
      </c>
      <c r="Y22">
        <f t="shared" ref="Y22" si="151">STDEV(T22:T24)</f>
        <v>7.5055534994650619E-2</v>
      </c>
      <c r="Z22">
        <f t="shared" ref="Z22" si="152">Y22/SQRT(3)</f>
        <v>4.3333333333332912E-2</v>
      </c>
      <c r="AA22">
        <f t="shared" ref="AA22" si="153">(Z22/X22)*100</f>
        <v>8.3628176262463008E-2</v>
      </c>
      <c r="AB22">
        <v>6.827</v>
      </c>
      <c r="AC22">
        <v>2417.4740000000002</v>
      </c>
      <c r="AD22">
        <v>0.126</v>
      </c>
      <c r="AE22">
        <v>6.53</v>
      </c>
      <c r="AF22" t="s">
        <v>48</v>
      </c>
      <c r="AG22" t="s">
        <v>5</v>
      </c>
      <c r="AH22">
        <v>0.38800000000000001</v>
      </c>
      <c r="AI22">
        <f t="shared" ref="AI22" si="154">AVERAGE(AE22:AE24)</f>
        <v>6.5933333333333337</v>
      </c>
      <c r="AJ22">
        <f t="shared" ref="AJ22" si="155">STDEV(AE22:AE24)</f>
        <v>6.0277137733417099E-2</v>
      </c>
      <c r="AK22">
        <f t="shared" ref="AK22" si="156">AJ22/SQRT(3)</f>
        <v>3.4801021696368513E-2</v>
      </c>
      <c r="AL22">
        <f t="shared" ref="AL22" si="157">(AK22/AI22)*100</f>
        <v>0.52782136041003813</v>
      </c>
      <c r="AM22" t="s">
        <v>568</v>
      </c>
      <c r="AN22" t="s">
        <v>570</v>
      </c>
      <c r="AO22" t="s">
        <v>45</v>
      </c>
      <c r="AP22" t="s">
        <v>46</v>
      </c>
      <c r="AQ22" t="s">
        <v>569</v>
      </c>
      <c r="AR22">
        <v>2.4049999999999998</v>
      </c>
      <c r="AS22">
        <v>3.77</v>
      </c>
      <c r="AT22">
        <v>3921.201</v>
      </c>
      <c r="AU22">
        <v>0.86</v>
      </c>
      <c r="AV22">
        <v>35.75</v>
      </c>
      <c r="AW22" t="s">
        <v>48</v>
      </c>
      <c r="AX22" t="s">
        <v>6</v>
      </c>
      <c r="AY22" t="s">
        <v>51</v>
      </c>
      <c r="AZ22">
        <f t="shared" ref="AZ22" si="158">AVERAGE(AV22:AV24)</f>
        <v>35.693333333333335</v>
      </c>
      <c r="BA22">
        <f t="shared" ref="BA22" si="159">STDEV(AV22:AV24)</f>
        <v>0.35837596645608571</v>
      </c>
      <c r="BB22">
        <f t="shared" ref="BB22" si="160">BA22/(SQRT(3))</f>
        <v>0.20690846070451338</v>
      </c>
      <c r="BC22">
        <f t="shared" ref="BC22" si="161">(BB22/AZ22)*100</f>
        <v>0.57968377111836022</v>
      </c>
      <c r="BE22">
        <f t="shared" ref="BE22" si="162">X22/12</f>
        <v>4.3180555555555555</v>
      </c>
      <c r="BF22">
        <f t="shared" ref="BF22" si="163">AI22/1</f>
        <v>6.5933333333333337</v>
      </c>
      <c r="BG22">
        <f t="shared" ref="BG22" si="164">M22/14</f>
        <v>7.9047619047619047E-2</v>
      </c>
      <c r="BH22">
        <f t="shared" ref="BH22" si="165">AZ22/16</f>
        <v>2.2308333333333334</v>
      </c>
      <c r="BJ22">
        <f t="shared" ref="BJ22" si="166">((2*BH22)-BF22+(3*BG22))/BE22</f>
        <v>-0.43874465836511517</v>
      </c>
      <c r="BK22">
        <f t="shared" ref="BK22" si="167">1-(BJ22/4)+((3*BG22)/(4*BE22))</f>
        <v>1.1234158893534898</v>
      </c>
      <c r="BL22">
        <f t="shared" ref="BL22" si="168">BE22-(BF22/2)-(BG22/2)+1</f>
        <v>1.9818650793650792</v>
      </c>
      <c r="BM22">
        <f t="shared" ref="BM22" si="169">BE22/BG22</f>
        <v>54.626004016064257</v>
      </c>
      <c r="BN22">
        <f t="shared" ref="BN22" si="170">BF22/BE22</f>
        <v>1.5269218398198778</v>
      </c>
      <c r="BO22">
        <f t="shared" ref="BO22" si="171">BH22/BE22</f>
        <v>0.51662914120295922</v>
      </c>
    </row>
    <row r="23" spans="1:67" x14ac:dyDescent="0.25">
      <c r="A23" t="s">
        <v>571</v>
      </c>
      <c r="B23" t="s">
        <v>45</v>
      </c>
      <c r="C23" t="s">
        <v>46</v>
      </c>
      <c r="D23" t="s">
        <v>569</v>
      </c>
      <c r="E23">
        <v>1.8480000000000001</v>
      </c>
      <c r="F23">
        <v>0.80700000000000005</v>
      </c>
      <c r="G23">
        <v>53.250999999999998</v>
      </c>
      <c r="H23">
        <v>2.1000000000000001E-2</v>
      </c>
      <c r="I23">
        <v>1.1200000000000001</v>
      </c>
      <c r="J23" t="s">
        <v>48</v>
      </c>
      <c r="K23" t="s">
        <v>3</v>
      </c>
      <c r="L23">
        <v>8.9999999999999993E-3</v>
      </c>
      <c r="Q23">
        <v>1.3</v>
      </c>
      <c r="R23">
        <v>6011.07</v>
      </c>
      <c r="S23">
        <v>0.95899999999999996</v>
      </c>
      <c r="T23">
        <v>51.89</v>
      </c>
      <c r="U23" t="s">
        <v>48</v>
      </c>
      <c r="V23" t="s">
        <v>4</v>
      </c>
      <c r="W23">
        <v>1</v>
      </c>
      <c r="AB23">
        <v>6.78</v>
      </c>
      <c r="AC23">
        <v>2359.4349999999999</v>
      </c>
      <c r="AD23">
        <v>0.123</v>
      </c>
      <c r="AE23">
        <v>6.65</v>
      </c>
      <c r="AF23" t="s">
        <v>48</v>
      </c>
      <c r="AG23" t="s">
        <v>5</v>
      </c>
      <c r="AH23">
        <v>0.39300000000000002</v>
      </c>
      <c r="AM23" t="s">
        <v>571</v>
      </c>
      <c r="AN23" t="s">
        <v>572</v>
      </c>
      <c r="AO23" t="s">
        <v>45</v>
      </c>
      <c r="AP23" t="s">
        <v>46</v>
      </c>
      <c r="AQ23" t="s">
        <v>569</v>
      </c>
      <c r="AR23">
        <v>1.9259999999999999</v>
      </c>
      <c r="AS23">
        <v>3.82</v>
      </c>
      <c r="AT23">
        <v>3101.328</v>
      </c>
      <c r="AU23">
        <v>0.68</v>
      </c>
      <c r="AV23">
        <v>35.31</v>
      </c>
      <c r="AW23" t="s">
        <v>48</v>
      </c>
      <c r="AX23" t="s">
        <v>6</v>
      </c>
      <c r="AY23" t="s">
        <v>51</v>
      </c>
    </row>
    <row r="24" spans="1:67" x14ac:dyDescent="0.25">
      <c r="A24" t="s">
        <v>573</v>
      </c>
      <c r="B24" t="s">
        <v>45</v>
      </c>
      <c r="C24" t="s">
        <v>46</v>
      </c>
      <c r="D24" t="s">
        <v>569</v>
      </c>
      <c r="E24">
        <v>2.2309999999999999</v>
      </c>
      <c r="F24">
        <v>0.81299999999999994</v>
      </c>
      <c r="G24">
        <v>64.388999999999996</v>
      </c>
      <c r="H24">
        <v>2.5000000000000001E-2</v>
      </c>
      <c r="I24">
        <v>1.1200000000000001</v>
      </c>
      <c r="J24" t="s">
        <v>48</v>
      </c>
      <c r="K24" t="s">
        <v>3</v>
      </c>
      <c r="L24">
        <v>8.9999999999999993E-3</v>
      </c>
      <c r="Q24">
        <v>1.2869999999999999</v>
      </c>
      <c r="R24">
        <v>7168.7430000000004</v>
      </c>
      <c r="S24">
        <v>1.1559999999999999</v>
      </c>
      <c r="T24">
        <v>51.82</v>
      </c>
      <c r="U24" t="s">
        <v>48</v>
      </c>
      <c r="V24" t="s">
        <v>4</v>
      </c>
      <c r="W24">
        <v>1</v>
      </c>
      <c r="AB24">
        <v>6.923</v>
      </c>
      <c r="AC24">
        <v>2828.1849999999999</v>
      </c>
      <c r="AD24">
        <v>0.14699999999999999</v>
      </c>
      <c r="AE24">
        <v>6.6</v>
      </c>
      <c r="AF24" t="s">
        <v>48</v>
      </c>
      <c r="AG24" t="s">
        <v>5</v>
      </c>
      <c r="AH24">
        <v>0.39500000000000002</v>
      </c>
      <c r="AM24" t="s">
        <v>573</v>
      </c>
      <c r="AN24" t="s">
        <v>574</v>
      </c>
      <c r="AO24" t="s">
        <v>45</v>
      </c>
      <c r="AP24" t="s">
        <v>46</v>
      </c>
      <c r="AQ24" t="s">
        <v>569</v>
      </c>
      <c r="AR24">
        <v>1.663</v>
      </c>
      <c r="AS24">
        <v>3.8330000000000002</v>
      </c>
      <c r="AT24">
        <v>2731.6509999999998</v>
      </c>
      <c r="AU24">
        <v>0.59899999999999998</v>
      </c>
      <c r="AV24">
        <v>36.020000000000003</v>
      </c>
      <c r="AW24" t="s">
        <v>48</v>
      </c>
      <c r="AX24" t="s">
        <v>6</v>
      </c>
      <c r="AY24" t="s">
        <v>51</v>
      </c>
    </row>
    <row r="25" spans="1:67" x14ac:dyDescent="0.25">
      <c r="A25" t="s">
        <v>575</v>
      </c>
      <c r="B25" t="s">
        <v>45</v>
      </c>
      <c r="C25" t="s">
        <v>46</v>
      </c>
      <c r="D25" t="s">
        <v>576</v>
      </c>
      <c r="E25">
        <v>1.8089999999999999</v>
      </c>
      <c r="F25">
        <v>0.81</v>
      </c>
      <c r="G25">
        <v>37.790999999999997</v>
      </c>
      <c r="H25">
        <v>1.4999999999999999E-2</v>
      </c>
      <c r="I25">
        <v>0.81</v>
      </c>
      <c r="J25" t="s">
        <v>48</v>
      </c>
      <c r="K25" t="s">
        <v>3</v>
      </c>
      <c r="L25">
        <v>6.0000000000000001E-3</v>
      </c>
      <c r="M25">
        <f t="shared" ref="M25" si="172">AVERAGE(I25:I27)</f>
        <v>0.80333333333333334</v>
      </c>
      <c r="N25">
        <f t="shared" ref="N25" si="173">STDEV(I25:I27)</f>
        <v>1.1547005383792525E-2</v>
      </c>
      <c r="O25">
        <f t="shared" ref="O25" si="174">N25/SQRT(3)</f>
        <v>6.6666666666666723E-3</v>
      </c>
      <c r="P25">
        <f t="shared" ref="P25" si="175">(O25/M25)*100</f>
        <v>0.82987551867219989</v>
      </c>
      <c r="Q25">
        <v>1.2969999999999999</v>
      </c>
      <c r="R25">
        <v>5881.46</v>
      </c>
      <c r="S25">
        <v>0.93700000000000006</v>
      </c>
      <c r="T25">
        <v>51.8</v>
      </c>
      <c r="U25" t="s">
        <v>48</v>
      </c>
      <c r="V25" t="s">
        <v>4</v>
      </c>
      <c r="W25">
        <v>1</v>
      </c>
      <c r="X25">
        <f t="shared" ref="X25" si="176">AVERAGE(T25:T27)</f>
        <v>51.379999999999995</v>
      </c>
      <c r="Y25">
        <f t="shared" ref="Y25" si="177">STDEV(T25:T27)</f>
        <v>0.5188448708429142</v>
      </c>
      <c r="Z25">
        <f t="shared" ref="Z25" si="178">Y25/SQRT(3)</f>
        <v>0.29955522584881317</v>
      </c>
      <c r="AA25">
        <f t="shared" ref="AA25" si="179">(Z25/X25)*100</f>
        <v>0.58301912387857757</v>
      </c>
      <c r="AB25">
        <v>6.6929999999999996</v>
      </c>
      <c r="AC25">
        <v>2152.0839999999998</v>
      </c>
      <c r="AD25">
        <v>0.112</v>
      </c>
      <c r="AE25">
        <v>6.2</v>
      </c>
      <c r="AF25" t="s">
        <v>48</v>
      </c>
      <c r="AG25" t="s">
        <v>5</v>
      </c>
      <c r="AH25">
        <v>0.36599999999999999</v>
      </c>
      <c r="AI25">
        <f t="shared" ref="AI25" si="180">AVERAGE(AE25:AE27)</f>
        <v>6.083333333333333</v>
      </c>
      <c r="AJ25">
        <f t="shared" ref="AJ25" si="181">STDEV(AE25:AE27)</f>
        <v>0.1767295485574876</v>
      </c>
      <c r="AK25">
        <f t="shared" ref="AK25" si="182">AJ25/SQRT(3)</f>
        <v>0.10203485243342651</v>
      </c>
      <c r="AL25">
        <f t="shared" ref="AL25" si="183">(AK25/AI25)*100</f>
        <v>1.6772852454809837</v>
      </c>
      <c r="AM25" t="s">
        <v>575</v>
      </c>
      <c r="AN25" t="s">
        <v>577</v>
      </c>
      <c r="AO25" t="s">
        <v>45</v>
      </c>
      <c r="AP25" t="s">
        <v>46</v>
      </c>
      <c r="AQ25" t="s">
        <v>578</v>
      </c>
      <c r="AR25">
        <v>2.2789999999999999</v>
      </c>
      <c r="AS25">
        <v>3.7669999999999999</v>
      </c>
      <c r="AT25">
        <v>3912.8969999999999</v>
      </c>
      <c r="AU25">
        <v>0.85799999999999998</v>
      </c>
      <c r="AV25">
        <v>37.65</v>
      </c>
      <c r="AW25" t="s">
        <v>48</v>
      </c>
      <c r="AX25" t="s">
        <v>6</v>
      </c>
      <c r="AY25" t="s">
        <v>51</v>
      </c>
      <c r="AZ25">
        <f t="shared" ref="AZ25" si="184">AVERAGE(AV25:AV27)</f>
        <v>36.743333333333332</v>
      </c>
      <c r="BA25">
        <f t="shared" ref="BA25" si="185">STDEV(AV25:AV27)</f>
        <v>0.82105623031150177</v>
      </c>
      <c r="BB25">
        <f t="shared" ref="BB25" si="186">BA25/(SQRT(3))</f>
        <v>0.47403703559016497</v>
      </c>
      <c r="BC25">
        <f t="shared" ref="BC25" si="187">(BB25/AZ25)*100</f>
        <v>1.2901307328045859</v>
      </c>
      <c r="BE25">
        <f t="shared" ref="BE25" si="188">X25/12</f>
        <v>4.2816666666666663</v>
      </c>
      <c r="BF25">
        <f t="shared" ref="BF25" si="189">AI25/1</f>
        <v>6.083333333333333</v>
      </c>
      <c r="BG25">
        <f t="shared" ref="BG25" si="190">M25/14</f>
        <v>5.738095238095238E-2</v>
      </c>
      <c r="BH25">
        <f t="shared" ref="BH25" si="191">AZ25/16</f>
        <v>2.2964583333333333</v>
      </c>
      <c r="BJ25">
        <f t="shared" ref="BJ25" si="192">((2*BH25)-BF25+(3*BG25))/BE25</f>
        <v>-0.30788800533837513</v>
      </c>
      <c r="BK25">
        <f t="shared" ref="BK25" si="193">1-(BJ25/4)+((3*BG25)/(4*BE25))</f>
        <v>1.0870231607629428</v>
      </c>
      <c r="BL25">
        <f t="shared" ref="BL25" si="194">BE25-(BF25/2)-(BG25/2)+1</f>
        <v>2.2113095238095237</v>
      </c>
      <c r="BM25">
        <f t="shared" ref="BM25" si="195">BE25/BG25</f>
        <v>74.61825726141079</v>
      </c>
      <c r="BN25">
        <f t="shared" ref="BN25" si="196">BF25/BE25</f>
        <v>1.4207862981704944</v>
      </c>
      <c r="BO25">
        <f t="shared" ref="BO25" si="197">BH25/BE25</f>
        <v>0.53634682755936169</v>
      </c>
    </row>
    <row r="26" spans="1:67" x14ac:dyDescent="0.25">
      <c r="A26" t="s">
        <v>579</v>
      </c>
      <c r="B26" t="s">
        <v>45</v>
      </c>
      <c r="C26" t="s">
        <v>46</v>
      </c>
      <c r="D26" t="s">
        <v>576</v>
      </c>
      <c r="E26">
        <v>1.879</v>
      </c>
      <c r="F26">
        <v>0.81</v>
      </c>
      <c r="G26">
        <v>38.134999999999998</v>
      </c>
      <c r="H26">
        <v>1.4999999999999999E-2</v>
      </c>
      <c r="I26">
        <v>0.79</v>
      </c>
      <c r="J26" t="s">
        <v>48</v>
      </c>
      <c r="K26" t="s">
        <v>3</v>
      </c>
      <c r="L26">
        <v>6.0000000000000001E-3</v>
      </c>
      <c r="Q26">
        <v>1.2929999999999999</v>
      </c>
      <c r="R26">
        <v>6067.0789999999997</v>
      </c>
      <c r="S26">
        <v>0.96799999999999997</v>
      </c>
      <c r="T26">
        <v>51.54</v>
      </c>
      <c r="U26" t="s">
        <v>48</v>
      </c>
      <c r="V26" t="s">
        <v>4</v>
      </c>
      <c r="W26">
        <v>1</v>
      </c>
      <c r="AB26">
        <v>6.72</v>
      </c>
      <c r="AC26">
        <v>2226.4839999999999</v>
      </c>
      <c r="AD26">
        <v>0.11600000000000001</v>
      </c>
      <c r="AE26">
        <v>6.17</v>
      </c>
      <c r="AF26" t="s">
        <v>48</v>
      </c>
      <c r="AG26" t="s">
        <v>5</v>
      </c>
      <c r="AH26">
        <v>0.36699999999999999</v>
      </c>
      <c r="AM26" t="s">
        <v>579</v>
      </c>
      <c r="AN26" t="s">
        <v>580</v>
      </c>
      <c r="AO26" t="s">
        <v>45</v>
      </c>
      <c r="AP26" t="s">
        <v>46</v>
      </c>
      <c r="AQ26" t="s">
        <v>578</v>
      </c>
      <c r="AR26">
        <v>2.016</v>
      </c>
      <c r="AS26">
        <v>3.7730000000000001</v>
      </c>
      <c r="AT26">
        <v>3358.1590000000001</v>
      </c>
      <c r="AU26">
        <v>0.73599999999999999</v>
      </c>
      <c r="AV26">
        <v>36.53</v>
      </c>
      <c r="AW26" t="s">
        <v>48</v>
      </c>
      <c r="AX26" t="s">
        <v>6</v>
      </c>
      <c r="AY26" t="s">
        <v>51</v>
      </c>
    </row>
    <row r="27" spans="1:67" x14ac:dyDescent="0.25">
      <c r="A27" t="s">
        <v>581</v>
      </c>
      <c r="B27" t="s">
        <v>45</v>
      </c>
      <c r="C27" t="s">
        <v>46</v>
      </c>
      <c r="D27" t="s">
        <v>576</v>
      </c>
      <c r="E27">
        <v>2.1110000000000002</v>
      </c>
      <c r="F27">
        <v>0.80300000000000005</v>
      </c>
      <c r="G27">
        <v>43.875999999999998</v>
      </c>
      <c r="H27">
        <v>1.7000000000000001E-2</v>
      </c>
      <c r="I27">
        <v>0.81</v>
      </c>
      <c r="J27" t="s">
        <v>48</v>
      </c>
      <c r="K27" t="s">
        <v>3</v>
      </c>
      <c r="L27">
        <v>7.0000000000000001E-3</v>
      </c>
      <c r="Q27">
        <v>1.2729999999999999</v>
      </c>
      <c r="R27">
        <v>6680.76</v>
      </c>
      <c r="S27">
        <v>1.0720000000000001</v>
      </c>
      <c r="T27">
        <v>50.8</v>
      </c>
      <c r="U27" t="s">
        <v>48</v>
      </c>
      <c r="V27" t="s">
        <v>4</v>
      </c>
      <c r="W27">
        <v>1</v>
      </c>
      <c r="AB27">
        <v>6.92</v>
      </c>
      <c r="AC27">
        <v>2383.1819999999998</v>
      </c>
      <c r="AD27">
        <v>0.124</v>
      </c>
      <c r="AE27">
        <v>5.88</v>
      </c>
      <c r="AF27" t="s">
        <v>48</v>
      </c>
      <c r="AG27" t="s">
        <v>5</v>
      </c>
      <c r="AH27">
        <v>0.35699999999999998</v>
      </c>
      <c r="AM27" t="s">
        <v>581</v>
      </c>
      <c r="AN27" t="s">
        <v>582</v>
      </c>
      <c r="AO27" t="s">
        <v>45</v>
      </c>
      <c r="AP27" t="s">
        <v>46</v>
      </c>
      <c r="AQ27" t="s">
        <v>578</v>
      </c>
      <c r="AR27">
        <v>2.2799999999999998</v>
      </c>
      <c r="AS27">
        <v>3.74</v>
      </c>
      <c r="AT27">
        <v>3748.09</v>
      </c>
      <c r="AU27">
        <v>0.82199999999999995</v>
      </c>
      <c r="AV27">
        <v>36.049999999999997</v>
      </c>
      <c r="AW27" t="s">
        <v>48</v>
      </c>
      <c r="AX27" t="s">
        <v>6</v>
      </c>
      <c r="AY27" t="s">
        <v>51</v>
      </c>
    </row>
    <row r="28" spans="1:67" x14ac:dyDescent="0.25">
      <c r="A28" t="s">
        <v>583</v>
      </c>
      <c r="B28" t="s">
        <v>45</v>
      </c>
      <c r="C28" t="s">
        <v>46</v>
      </c>
      <c r="D28" t="s">
        <v>584</v>
      </c>
      <c r="E28">
        <v>2.105</v>
      </c>
      <c r="F28">
        <v>0.8</v>
      </c>
      <c r="G28">
        <v>82.951999999999998</v>
      </c>
      <c r="H28">
        <v>3.2000000000000001E-2</v>
      </c>
      <c r="I28">
        <v>1.53</v>
      </c>
      <c r="J28" t="s">
        <v>48</v>
      </c>
      <c r="K28" t="s">
        <v>3</v>
      </c>
      <c r="L28">
        <v>1.7000000000000001E-2</v>
      </c>
      <c r="M28">
        <f t="shared" ref="M28" si="198">AVERAGE(I28:I30)</f>
        <v>1.5566666666666666</v>
      </c>
      <c r="N28">
        <f t="shared" ref="N28" si="199">STDEV(I28:I30)</f>
        <v>3.7859388972001862E-2</v>
      </c>
      <c r="O28">
        <f t="shared" ref="O28" si="200">N28/SQRT(3)</f>
        <v>2.1858128414340025E-2</v>
      </c>
      <c r="P28">
        <f t="shared" ref="P28" si="201">(O28/M28)*100</f>
        <v>1.4041624249040703</v>
      </c>
      <c r="Q28">
        <v>1.3</v>
      </c>
      <c r="R28">
        <v>4964.9489999999996</v>
      </c>
      <c r="S28">
        <v>0.78500000000000003</v>
      </c>
      <c r="T28">
        <v>37.270000000000003</v>
      </c>
      <c r="U28" t="s">
        <v>48</v>
      </c>
      <c r="V28" t="s">
        <v>4</v>
      </c>
      <c r="W28">
        <v>1</v>
      </c>
      <c r="X28">
        <f t="shared" ref="X28" si="202">AVERAGE(T28:T30)</f>
        <v>36.893333333333338</v>
      </c>
      <c r="Y28">
        <f t="shared" ref="Y28" si="203">STDEV(T28:T30)</f>
        <v>0.33471380810079182</v>
      </c>
      <c r="Z28">
        <f t="shared" ref="Z28" si="204">Y28/SQRT(3)</f>
        <v>0.1932471072084769</v>
      </c>
      <c r="AA28">
        <f t="shared" ref="AA28" si="205">(Z28/X28)*100</f>
        <v>0.52379953164567272</v>
      </c>
      <c r="AB28">
        <v>6.6369999999999996</v>
      </c>
      <c r="AC28">
        <v>1536.99</v>
      </c>
      <c r="AD28">
        <v>8.1000000000000003E-2</v>
      </c>
      <c r="AE28">
        <v>3.83</v>
      </c>
      <c r="AF28" t="s">
        <v>48</v>
      </c>
      <c r="AG28" t="s">
        <v>5</v>
      </c>
      <c r="AH28">
        <v>0.31</v>
      </c>
      <c r="AI28">
        <f t="shared" ref="AI28" si="206">AVERAGE(AE28:AE30)</f>
        <v>3.7100000000000004</v>
      </c>
      <c r="AJ28">
        <f t="shared" ref="AJ28" si="207">STDEV(AE28:AE30)</f>
        <v>0.11532562594670795</v>
      </c>
      <c r="AK28">
        <f t="shared" ref="AK28" si="208">AJ28/SQRT(3)</f>
        <v>6.6583281184793924E-2</v>
      </c>
      <c r="AL28">
        <f t="shared" ref="AL28" si="209">(AK28/AI28)*100</f>
        <v>1.7946976060591351</v>
      </c>
      <c r="AM28" t="s">
        <v>583</v>
      </c>
      <c r="AN28" t="s">
        <v>585</v>
      </c>
      <c r="AO28" t="s">
        <v>45</v>
      </c>
      <c r="AP28" t="s">
        <v>46</v>
      </c>
      <c r="AQ28" t="s">
        <v>586</v>
      </c>
      <c r="AR28">
        <v>1.655</v>
      </c>
      <c r="AS28">
        <v>3.88</v>
      </c>
      <c r="AT28">
        <v>1993.671</v>
      </c>
      <c r="AU28">
        <v>0.437</v>
      </c>
      <c r="AV28">
        <v>26.42</v>
      </c>
      <c r="AW28" t="s">
        <v>48</v>
      </c>
      <c r="AX28" t="s">
        <v>6</v>
      </c>
      <c r="AY28" t="s">
        <v>51</v>
      </c>
      <c r="AZ28">
        <f t="shared" ref="AZ28" si="210">AVERAGE(AV28:AV30)</f>
        <v>26.253333333333334</v>
      </c>
      <c r="BA28">
        <f t="shared" ref="BA28" si="211">STDEV(AV28:AV30)</f>
        <v>0.52041649986653327</v>
      </c>
      <c r="BB28">
        <f t="shared" ref="BB28" si="212">BA28/(SQRT(3))</f>
        <v>0.30046260628866583</v>
      </c>
      <c r="BC28">
        <f t="shared" ref="BC28" si="213">(BB28/AZ28)*100</f>
        <v>1.1444741224809516</v>
      </c>
      <c r="BE28">
        <f t="shared" ref="BE28" si="214">X28/12</f>
        <v>3.074444444444445</v>
      </c>
      <c r="BF28">
        <f t="shared" ref="BF28" si="215">AI28/1</f>
        <v>3.7100000000000004</v>
      </c>
      <c r="BG28">
        <f t="shared" ref="BG28" si="216">M28/14</f>
        <v>0.11119047619047619</v>
      </c>
      <c r="BH28">
        <f t="shared" ref="BH28" si="217">AZ28/16</f>
        <v>1.6408333333333334</v>
      </c>
      <c r="BJ28">
        <f t="shared" ref="BJ28" si="218">((2*BH28)-BF28+(3*BG28))/BE28</f>
        <v>-3.0822448242036348E-2</v>
      </c>
      <c r="BK28">
        <f t="shared" ref="BK28" si="219">1-(BJ28/4)+((3*BG28)/(4*BE28))</f>
        <v>1.0348301409468739</v>
      </c>
      <c r="BL28">
        <f t="shared" ref="BL28" si="220">BE28-(BF28/2)-(BG28/2)+1</f>
        <v>2.163849206349207</v>
      </c>
      <c r="BM28">
        <f t="shared" ref="BM28" si="221">BE28/BG28</f>
        <v>27.650249821556038</v>
      </c>
      <c r="BN28">
        <f t="shared" ref="BN28" si="222">BF28/BE28</f>
        <v>1.2067220816769064</v>
      </c>
      <c r="BO28">
        <f t="shared" ref="BO28" si="223">BH28/BE28</f>
        <v>0.53370075894470537</v>
      </c>
    </row>
    <row r="29" spans="1:67" x14ac:dyDescent="0.25">
      <c r="A29" t="s">
        <v>587</v>
      </c>
      <c r="B29" t="s">
        <v>45</v>
      </c>
      <c r="C29" t="s">
        <v>46</v>
      </c>
      <c r="D29" t="s">
        <v>584</v>
      </c>
      <c r="E29">
        <v>1.893</v>
      </c>
      <c r="F29">
        <v>0.80300000000000005</v>
      </c>
      <c r="G29">
        <v>75.257999999999996</v>
      </c>
      <c r="H29">
        <v>2.9000000000000001E-2</v>
      </c>
      <c r="I29">
        <v>1.54</v>
      </c>
      <c r="J29" t="s">
        <v>48</v>
      </c>
      <c r="K29" t="s">
        <v>3</v>
      </c>
      <c r="L29">
        <v>1.7000000000000001E-2</v>
      </c>
      <c r="Q29">
        <v>1.323</v>
      </c>
      <c r="R29">
        <v>4426.982</v>
      </c>
      <c r="S29">
        <v>0.69599999999999995</v>
      </c>
      <c r="T29">
        <v>36.78</v>
      </c>
      <c r="U29" t="s">
        <v>48</v>
      </c>
      <c r="V29" t="s">
        <v>4</v>
      </c>
      <c r="W29">
        <v>1</v>
      </c>
      <c r="AB29">
        <v>6.6130000000000004</v>
      </c>
      <c r="AC29">
        <v>1332.1210000000001</v>
      </c>
      <c r="AD29">
        <v>7.0000000000000007E-2</v>
      </c>
      <c r="AE29">
        <v>3.7</v>
      </c>
      <c r="AF29" t="s">
        <v>48</v>
      </c>
      <c r="AG29" t="s">
        <v>5</v>
      </c>
      <c r="AH29">
        <v>0.30099999999999999</v>
      </c>
      <c r="AM29" t="s">
        <v>587</v>
      </c>
      <c r="AN29" t="s">
        <v>588</v>
      </c>
      <c r="AO29" t="s">
        <v>45</v>
      </c>
      <c r="AP29" t="s">
        <v>46</v>
      </c>
      <c r="AQ29" t="s">
        <v>586</v>
      </c>
      <c r="AR29">
        <v>2.4649999999999999</v>
      </c>
      <c r="AS29">
        <v>3.82</v>
      </c>
      <c r="AT29">
        <v>2997.45</v>
      </c>
      <c r="AU29">
        <v>0.65700000000000003</v>
      </c>
      <c r="AV29">
        <v>26.67</v>
      </c>
      <c r="AW29" t="s">
        <v>48</v>
      </c>
      <c r="AX29" t="s">
        <v>6</v>
      </c>
      <c r="AY29" t="s">
        <v>51</v>
      </c>
    </row>
    <row r="30" spans="1:67" x14ac:dyDescent="0.25">
      <c r="A30" t="s">
        <v>589</v>
      </c>
      <c r="B30" t="s">
        <v>45</v>
      </c>
      <c r="C30" t="s">
        <v>46</v>
      </c>
      <c r="D30" t="s">
        <v>584</v>
      </c>
      <c r="E30">
        <v>1.6639999999999999</v>
      </c>
      <c r="F30">
        <v>0.80700000000000005</v>
      </c>
      <c r="G30">
        <v>68.703000000000003</v>
      </c>
      <c r="H30">
        <v>2.7E-2</v>
      </c>
      <c r="I30">
        <v>1.6</v>
      </c>
      <c r="J30" t="s">
        <v>48</v>
      </c>
      <c r="K30" t="s">
        <v>3</v>
      </c>
      <c r="L30">
        <v>1.7999999999999999E-2</v>
      </c>
      <c r="Q30">
        <v>1.333</v>
      </c>
      <c r="R30">
        <v>3893.9969999999998</v>
      </c>
      <c r="S30">
        <v>0.60899999999999999</v>
      </c>
      <c r="T30">
        <v>36.630000000000003</v>
      </c>
      <c r="U30" t="s">
        <v>48</v>
      </c>
      <c r="V30" t="s">
        <v>4</v>
      </c>
      <c r="W30">
        <v>1</v>
      </c>
      <c r="AB30">
        <v>6.6029999999999998</v>
      </c>
      <c r="AC30">
        <v>1130.268</v>
      </c>
      <c r="AD30">
        <v>0.06</v>
      </c>
      <c r="AE30">
        <v>3.6</v>
      </c>
      <c r="AF30" t="s">
        <v>48</v>
      </c>
      <c r="AG30" t="s">
        <v>5</v>
      </c>
      <c r="AH30">
        <v>0.28999999999999998</v>
      </c>
      <c r="AM30" t="s">
        <v>589</v>
      </c>
      <c r="AN30" t="s">
        <v>590</v>
      </c>
      <c r="AO30" t="s">
        <v>45</v>
      </c>
      <c r="AP30" t="s">
        <v>46</v>
      </c>
      <c r="AQ30" t="s">
        <v>586</v>
      </c>
      <c r="AR30">
        <v>2.19</v>
      </c>
      <c r="AS30">
        <v>3.85</v>
      </c>
      <c r="AT30">
        <v>2563.69</v>
      </c>
      <c r="AU30">
        <v>0.56200000000000006</v>
      </c>
      <c r="AV30">
        <v>25.67</v>
      </c>
      <c r="AW30" t="s">
        <v>48</v>
      </c>
      <c r="AX30" t="s">
        <v>6</v>
      </c>
      <c r="AY30" t="s">
        <v>51</v>
      </c>
    </row>
    <row r="31" spans="1:67" x14ac:dyDescent="0.25">
      <c r="A31" t="s">
        <v>183</v>
      </c>
      <c r="B31" t="s">
        <v>45</v>
      </c>
      <c r="C31" t="s">
        <v>46</v>
      </c>
      <c r="D31" t="s">
        <v>184</v>
      </c>
      <c r="E31">
        <v>1.538</v>
      </c>
      <c r="F31">
        <v>0.80300000000000005</v>
      </c>
      <c r="G31">
        <v>45.343000000000004</v>
      </c>
      <c r="H31">
        <v>1.7999999999999999E-2</v>
      </c>
      <c r="I31">
        <v>1.1399999999999999</v>
      </c>
      <c r="J31" t="s">
        <v>48</v>
      </c>
      <c r="K31" t="s">
        <v>3</v>
      </c>
      <c r="L31">
        <v>0.01</v>
      </c>
      <c r="M31">
        <f t="shared" ref="M31" si="224">AVERAGE(I31:I33)</f>
        <v>1.1633333333333333</v>
      </c>
      <c r="N31">
        <f t="shared" ref="N31" si="225">STDEV(I31:I33)</f>
        <v>4.932882862316252E-2</v>
      </c>
      <c r="O31">
        <f t="shared" ref="O31" si="226">N31/SQRT(3)</f>
        <v>2.84800124843918E-2</v>
      </c>
      <c r="P31">
        <f t="shared" ref="P31" si="227">(O31/M31)*100</f>
        <v>2.4481386089735069</v>
      </c>
      <c r="Q31">
        <v>1.33</v>
      </c>
      <c r="R31">
        <v>4610.7060000000001</v>
      </c>
      <c r="S31">
        <v>0.72599999999999998</v>
      </c>
      <c r="T31">
        <v>47.22</v>
      </c>
      <c r="U31" t="s">
        <v>48</v>
      </c>
      <c r="V31" t="s">
        <v>4</v>
      </c>
      <c r="W31">
        <v>1</v>
      </c>
      <c r="X31">
        <f t="shared" ref="X31" si="228">AVERAGE(T31:T33)</f>
        <v>50.713333333333331</v>
      </c>
      <c r="Y31">
        <f t="shared" ref="Y31" si="229">STDEV(T31:T33)</f>
        <v>3.0276943923278221</v>
      </c>
      <c r="Z31">
        <f t="shared" ref="Z31" si="230">Y31/SQRT(3)</f>
        <v>1.7480401724343886</v>
      </c>
      <c r="AA31">
        <f t="shared" ref="AA31" si="231">(Z31/X31)*100</f>
        <v>3.4469045072322637</v>
      </c>
      <c r="AB31">
        <v>6.6529999999999996</v>
      </c>
      <c r="AC31">
        <v>1598.5719999999999</v>
      </c>
      <c r="AD31">
        <v>8.4000000000000005E-2</v>
      </c>
      <c r="AE31">
        <v>5.44</v>
      </c>
      <c r="AF31" t="s">
        <v>48</v>
      </c>
      <c r="AG31" t="s">
        <v>5</v>
      </c>
      <c r="AH31">
        <v>0.34699999999999998</v>
      </c>
      <c r="AI31">
        <f t="shared" ref="AI31" si="232">AVERAGE(AE31:AE33)</f>
        <v>5.98</v>
      </c>
      <c r="AJ31">
        <f t="shared" ref="AJ31" si="233">STDEV(AE31:AE33)</f>
        <v>0.46808118953873779</v>
      </c>
      <c r="AK31">
        <f t="shared" ref="AK31" si="234">AJ31/SQRT(3)</f>
        <v>0.27024680078279051</v>
      </c>
      <c r="AL31">
        <f t="shared" ref="AL31" si="235">(AK31/AI31)*100</f>
        <v>4.5191772706152253</v>
      </c>
      <c r="AM31" t="s">
        <v>183</v>
      </c>
      <c r="AN31" t="s">
        <v>185</v>
      </c>
      <c r="AO31" t="s">
        <v>45</v>
      </c>
      <c r="AP31" t="s">
        <v>46</v>
      </c>
      <c r="AQ31" t="s">
        <v>186</v>
      </c>
      <c r="AR31">
        <v>2.448</v>
      </c>
      <c r="AS31">
        <v>3.7770000000000001</v>
      </c>
      <c r="AT31">
        <v>4088.1959999999999</v>
      </c>
      <c r="AU31">
        <v>1.008</v>
      </c>
      <c r="AV31">
        <v>41.18</v>
      </c>
      <c r="AW31" t="s">
        <v>48</v>
      </c>
      <c r="AX31" t="s">
        <v>6</v>
      </c>
      <c r="AY31" t="s">
        <v>51</v>
      </c>
      <c r="AZ31">
        <f t="shared" ref="AZ31" si="236">AVERAGE(AV31:AV33)</f>
        <v>40.726666666666667</v>
      </c>
      <c r="BA31">
        <f t="shared" ref="BA31" si="237">STDEV(AV31:AV33)</f>
        <v>0.64360961252402937</v>
      </c>
      <c r="BB31">
        <f t="shared" ref="BB31" si="238">BA31/(SQRT(3))</f>
        <v>0.37158818304377911</v>
      </c>
      <c r="BC31">
        <f t="shared" ref="BC31" si="239">(BB31/AZ31)*100</f>
        <v>0.91239527674851639</v>
      </c>
      <c r="BE31">
        <f>X31/12</f>
        <v>4.2261111111111109</v>
      </c>
      <c r="BF31">
        <f>AI31/1</f>
        <v>5.98</v>
      </c>
      <c r="BG31">
        <f>M31/14</f>
        <v>8.3095238095238097E-2</v>
      </c>
      <c r="BH31">
        <f>AZ31/16</f>
        <v>2.5454166666666667</v>
      </c>
      <c r="BJ31">
        <f>((2*BH31)-BF31+(3*BG31))/BE31</f>
        <v>-0.15141129410880966</v>
      </c>
      <c r="BK31">
        <f>1-(BJ31/4)+((3*BG31)/(4*BE31))</f>
        <v>1.0525995793348233</v>
      </c>
      <c r="BL31">
        <f>BE31-(BF31/2)-(BG31/2)+1</f>
        <v>2.1945634920634918</v>
      </c>
      <c r="BM31">
        <f>BE31/BG31</f>
        <v>50.858643744030559</v>
      </c>
      <c r="BN31">
        <f>BF31/BE31</f>
        <v>1.4150124884974367</v>
      </c>
      <c r="BO31">
        <f>BH31/BE31</f>
        <v>0.60230708557907198</v>
      </c>
    </row>
    <row r="32" spans="1:67" x14ac:dyDescent="0.25">
      <c r="A32" t="s">
        <v>187</v>
      </c>
      <c r="B32" t="s">
        <v>45</v>
      </c>
      <c r="C32" t="s">
        <v>46</v>
      </c>
      <c r="D32" t="s">
        <v>184</v>
      </c>
      <c r="E32">
        <v>2.1779999999999999</v>
      </c>
      <c r="F32">
        <v>0.81</v>
      </c>
      <c r="G32">
        <v>68.784000000000006</v>
      </c>
      <c r="H32">
        <v>2.7E-2</v>
      </c>
      <c r="I32">
        <v>1.22</v>
      </c>
      <c r="J32" t="s">
        <v>48</v>
      </c>
      <c r="K32" t="s">
        <v>3</v>
      </c>
      <c r="L32">
        <v>0.01</v>
      </c>
      <c r="Q32">
        <v>1.31</v>
      </c>
      <c r="R32">
        <v>7105.1959999999999</v>
      </c>
      <c r="S32">
        <v>1.145</v>
      </c>
      <c r="T32">
        <v>52.58</v>
      </c>
      <c r="U32" t="s">
        <v>48</v>
      </c>
      <c r="V32" t="s">
        <v>4</v>
      </c>
      <c r="W32">
        <v>1</v>
      </c>
      <c r="AB32">
        <v>6.93</v>
      </c>
      <c r="AC32">
        <v>2624.95</v>
      </c>
      <c r="AD32">
        <v>0.13700000000000001</v>
      </c>
      <c r="AE32">
        <v>6.27</v>
      </c>
      <c r="AF32" t="s">
        <v>48</v>
      </c>
      <c r="AG32" t="s">
        <v>5</v>
      </c>
      <c r="AH32">
        <v>0.36899999999999999</v>
      </c>
      <c r="AM32" t="s">
        <v>187</v>
      </c>
      <c r="AN32" t="s">
        <v>188</v>
      </c>
      <c r="AO32" t="s">
        <v>45</v>
      </c>
      <c r="AP32" t="s">
        <v>46</v>
      </c>
      <c r="AQ32" t="s">
        <v>186</v>
      </c>
      <c r="AR32">
        <v>2.468</v>
      </c>
      <c r="AS32">
        <v>3.7730000000000001</v>
      </c>
      <c r="AT32">
        <v>4102.3320000000003</v>
      </c>
      <c r="AU32">
        <v>1.012</v>
      </c>
      <c r="AV32">
        <v>41.01</v>
      </c>
      <c r="AW32" t="s">
        <v>48</v>
      </c>
      <c r="AX32" t="s">
        <v>6</v>
      </c>
      <c r="AY32" t="s">
        <v>51</v>
      </c>
    </row>
    <row r="33" spans="1:67" x14ac:dyDescent="0.25">
      <c r="A33" t="s">
        <v>189</v>
      </c>
      <c r="B33" t="s">
        <v>45</v>
      </c>
      <c r="C33" t="s">
        <v>46</v>
      </c>
      <c r="D33" t="s">
        <v>184</v>
      </c>
      <c r="E33">
        <v>2.1389999999999998</v>
      </c>
      <c r="F33">
        <v>0.81699999999999995</v>
      </c>
      <c r="G33">
        <v>62.34</v>
      </c>
      <c r="H33">
        <v>2.4E-2</v>
      </c>
      <c r="I33">
        <v>1.1299999999999999</v>
      </c>
      <c r="J33" t="s">
        <v>48</v>
      </c>
      <c r="K33" t="s">
        <v>3</v>
      </c>
      <c r="L33">
        <v>8.9999999999999993E-3</v>
      </c>
      <c r="Q33">
        <v>1.3169999999999999</v>
      </c>
      <c r="R33">
        <v>6955.3440000000001</v>
      </c>
      <c r="S33">
        <v>1.119</v>
      </c>
      <c r="T33">
        <v>52.34</v>
      </c>
      <c r="U33" t="s">
        <v>48</v>
      </c>
      <c r="V33" t="s">
        <v>4</v>
      </c>
      <c r="W33">
        <v>1</v>
      </c>
      <c r="AB33">
        <v>6.9</v>
      </c>
      <c r="AC33">
        <v>2557.7080000000001</v>
      </c>
      <c r="AD33">
        <v>0.13300000000000001</v>
      </c>
      <c r="AE33">
        <v>6.23</v>
      </c>
      <c r="AF33" t="s">
        <v>48</v>
      </c>
      <c r="AG33" t="s">
        <v>5</v>
      </c>
      <c r="AH33">
        <v>0.36799999999999999</v>
      </c>
      <c r="AM33" t="s">
        <v>189</v>
      </c>
      <c r="AN33" t="s">
        <v>190</v>
      </c>
      <c r="AO33" t="s">
        <v>45</v>
      </c>
      <c r="AP33" t="s">
        <v>46</v>
      </c>
      <c r="AQ33" t="s">
        <v>186</v>
      </c>
      <c r="AR33">
        <v>2.2400000000000002</v>
      </c>
      <c r="AS33">
        <v>3.78</v>
      </c>
      <c r="AT33">
        <v>3700.114</v>
      </c>
      <c r="AU33">
        <v>0.89600000000000002</v>
      </c>
      <c r="AV33">
        <v>39.99</v>
      </c>
      <c r="AW33" t="s">
        <v>48</v>
      </c>
      <c r="AX33" t="s">
        <v>6</v>
      </c>
      <c r="AY33" t="s">
        <v>51</v>
      </c>
    </row>
    <row r="34" spans="1:67" x14ac:dyDescent="0.25">
      <c r="A34" t="s">
        <v>344</v>
      </c>
      <c r="B34" t="s">
        <v>45</v>
      </c>
      <c r="C34" t="s">
        <v>46</v>
      </c>
      <c r="D34" t="s">
        <v>345</v>
      </c>
      <c r="E34">
        <v>1.6379999999999999</v>
      </c>
      <c r="F34">
        <v>0.747</v>
      </c>
      <c r="G34">
        <v>31.646999999999998</v>
      </c>
      <c r="H34">
        <v>1.4E-2</v>
      </c>
      <c r="I34">
        <v>0.85</v>
      </c>
      <c r="J34" t="s">
        <v>48</v>
      </c>
      <c r="K34" t="s">
        <v>3</v>
      </c>
      <c r="L34">
        <v>7.0000000000000001E-3</v>
      </c>
      <c r="M34">
        <f t="shared" ref="M34" si="240">AVERAGE(I34:I36)</f>
        <v>0.82333333333333336</v>
      </c>
      <c r="N34">
        <f t="shared" ref="N34" si="241">STDEV(I34:I36)</f>
        <v>2.3094010767584987E-2</v>
      </c>
      <c r="O34">
        <f t="shared" ref="O34" si="242">N34/(SQRT(3))</f>
        <v>1.3333333333333308E-2</v>
      </c>
      <c r="P34">
        <f t="shared" ref="P34" si="243">(O34/M34)*100</f>
        <v>1.6194331983805637</v>
      </c>
      <c r="Q34">
        <v>1.2070000000000001</v>
      </c>
      <c r="R34">
        <v>4584.9049999999997</v>
      </c>
      <c r="S34">
        <v>0.81299999999999994</v>
      </c>
      <c r="T34">
        <v>49.65</v>
      </c>
      <c r="U34" t="s">
        <v>48</v>
      </c>
      <c r="V34" t="s">
        <v>4</v>
      </c>
      <c r="W34">
        <v>1</v>
      </c>
      <c r="X34">
        <f t="shared" ref="X34" si="244">AVERAGE(T34:T36)</f>
        <v>49.256666666666661</v>
      </c>
      <c r="Y34">
        <f t="shared" ref="Y34" si="245">STDEV(T34:T36)</f>
        <v>0.34078341117685484</v>
      </c>
      <c r="Z34">
        <f t="shared" ref="Z34" si="246">Y34/(SQRT(3))</f>
        <v>0.19675139417831608</v>
      </c>
      <c r="AA34">
        <f t="shared" ref="AA34" si="247">(Z34/X34)*100</f>
        <v>0.39944114673813919</v>
      </c>
      <c r="AB34">
        <v>6.16</v>
      </c>
      <c r="AC34">
        <v>1832.749</v>
      </c>
      <c r="AD34">
        <v>0.105</v>
      </c>
      <c r="AE34">
        <v>6.4</v>
      </c>
      <c r="AF34" t="s">
        <v>48</v>
      </c>
      <c r="AG34" t="s">
        <v>5</v>
      </c>
      <c r="AH34">
        <v>0.4</v>
      </c>
      <c r="AI34">
        <f t="shared" ref="AI34" si="248">AVERAGE(AE34:AE36)</f>
        <v>6.27</v>
      </c>
      <c r="AJ34">
        <f t="shared" ref="AJ34" si="249">STDEV(AE34:AE36)</f>
        <v>0.11269427669584661</v>
      </c>
      <c r="AK34">
        <f t="shared" ref="AK34" si="250">AJ34/(SQRT(3))</f>
        <v>6.5064070986477221E-2</v>
      </c>
      <c r="AL34">
        <f t="shared" ref="AL34" si="251">(AK34/AI34)*100</f>
        <v>1.0377044814430181</v>
      </c>
      <c r="AM34" t="s">
        <v>344</v>
      </c>
      <c r="AN34" t="s">
        <v>346</v>
      </c>
      <c r="AO34" t="s">
        <v>45</v>
      </c>
      <c r="AP34" t="s">
        <v>46</v>
      </c>
      <c r="AQ34" t="s">
        <v>347</v>
      </c>
      <c r="AR34">
        <v>1.7210000000000001</v>
      </c>
      <c r="AS34">
        <v>3.827</v>
      </c>
      <c r="AT34">
        <v>3078.2579999999998</v>
      </c>
      <c r="AU34">
        <v>0.71899999999999997</v>
      </c>
      <c r="AV34">
        <v>41.79</v>
      </c>
      <c r="AW34" t="s">
        <v>48</v>
      </c>
      <c r="AX34" t="s">
        <v>6</v>
      </c>
      <c r="AY34" t="s">
        <v>51</v>
      </c>
      <c r="AZ34">
        <f t="shared" ref="AZ34" si="252">AVERAGE(AV34:AV36)</f>
        <v>41.176666666666669</v>
      </c>
      <c r="BA34">
        <f t="shared" ref="BA34" si="253">STDEV(AV34:AV36)</f>
        <v>0.54930258813638821</v>
      </c>
      <c r="BB34">
        <f t="shared" ref="BB34" si="254">BA34/(SQRT(3))</f>
        <v>0.31713999712710189</v>
      </c>
      <c r="BC34">
        <f t="shared" ref="BC34" si="255">(BB34/AZ34)*100</f>
        <v>0.77019346829216029</v>
      </c>
      <c r="BE34">
        <f t="shared" ref="BE34" si="256">X34/12</f>
        <v>4.1047222222222217</v>
      </c>
      <c r="BF34">
        <f t="shared" ref="BF34" si="257">AI34/1</f>
        <v>6.27</v>
      </c>
      <c r="BG34">
        <f t="shared" ref="BG34" si="258">M34/14</f>
        <v>5.8809523809523812E-2</v>
      </c>
      <c r="BH34">
        <f t="shared" ref="BH34" si="259">AZ34/16</f>
        <v>2.5735416666666668</v>
      </c>
      <c r="BJ34">
        <f t="shared" ref="BJ34" si="260">((2*BH34)-BF34+(3*BG34))/BE34</f>
        <v>-0.23058517580409696</v>
      </c>
      <c r="BK34">
        <f t="shared" ref="BK34" si="261">1-(BJ34/4)+((3*BG34)/(4*BE34))</f>
        <v>1.068391757460919</v>
      </c>
      <c r="BL34">
        <f>BE34-(BF34/2)-(BG34/2)+1</f>
        <v>1.94031746031746</v>
      </c>
      <c r="BM34">
        <f t="shared" ref="BM34" si="262">BE34/BG34</f>
        <v>69.796896086369756</v>
      </c>
      <c r="BN34">
        <f t="shared" ref="BN34" si="263">BF34/BE34</f>
        <v>1.5275089666373418</v>
      </c>
      <c r="BO34">
        <f t="shared" ref="BO34" si="264">BH34/BE34</f>
        <v>0.62697096839683308</v>
      </c>
    </row>
    <row r="35" spans="1:67" x14ac:dyDescent="0.25">
      <c r="A35" t="s">
        <v>348</v>
      </c>
      <c r="B35" t="s">
        <v>45</v>
      </c>
      <c r="C35" t="s">
        <v>46</v>
      </c>
      <c r="D35" t="s">
        <v>345</v>
      </c>
      <c r="E35">
        <v>2.0510000000000002</v>
      </c>
      <c r="F35">
        <v>0.75</v>
      </c>
      <c r="G35">
        <v>37.752000000000002</v>
      </c>
      <c r="H35">
        <v>1.7000000000000001E-2</v>
      </c>
      <c r="I35">
        <v>0.81</v>
      </c>
      <c r="J35" t="s">
        <v>48</v>
      </c>
      <c r="K35" t="s">
        <v>3</v>
      </c>
      <c r="L35">
        <v>7.0000000000000001E-3</v>
      </c>
      <c r="Q35">
        <v>1.1930000000000001</v>
      </c>
      <c r="R35">
        <v>5617.9780000000001</v>
      </c>
      <c r="S35">
        <v>1.006</v>
      </c>
      <c r="T35">
        <v>49.05</v>
      </c>
      <c r="U35" t="s">
        <v>48</v>
      </c>
      <c r="V35" t="s">
        <v>4</v>
      </c>
      <c r="W35">
        <v>1</v>
      </c>
      <c r="AB35">
        <v>6.383</v>
      </c>
      <c r="AC35">
        <v>2256.348</v>
      </c>
      <c r="AD35">
        <v>0.127</v>
      </c>
      <c r="AE35">
        <v>6.21</v>
      </c>
      <c r="AF35" t="s">
        <v>48</v>
      </c>
      <c r="AG35" t="s">
        <v>5</v>
      </c>
      <c r="AH35">
        <v>0.40200000000000002</v>
      </c>
      <c r="AM35" t="s">
        <v>348</v>
      </c>
      <c r="AN35" t="s">
        <v>349</v>
      </c>
      <c r="AO35" t="s">
        <v>45</v>
      </c>
      <c r="AP35" t="s">
        <v>46</v>
      </c>
      <c r="AQ35" t="s">
        <v>347</v>
      </c>
      <c r="AR35">
        <v>1.5269999999999999</v>
      </c>
      <c r="AS35">
        <v>3.84</v>
      </c>
      <c r="AT35">
        <v>2719.6840000000002</v>
      </c>
      <c r="AU35">
        <v>0.626</v>
      </c>
      <c r="AV35">
        <v>41.01</v>
      </c>
      <c r="AW35" t="s">
        <v>48</v>
      </c>
      <c r="AX35" t="s">
        <v>6</v>
      </c>
      <c r="AY35" t="s">
        <v>51</v>
      </c>
    </row>
    <row r="36" spans="1:67" x14ac:dyDescent="0.25">
      <c r="A36" t="s">
        <v>350</v>
      </c>
      <c r="B36" t="s">
        <v>45</v>
      </c>
      <c r="C36" t="s">
        <v>46</v>
      </c>
      <c r="D36" t="s">
        <v>345</v>
      </c>
      <c r="E36">
        <v>2.2519999999999998</v>
      </c>
      <c r="F36">
        <v>0.753</v>
      </c>
      <c r="G36">
        <v>41.512999999999998</v>
      </c>
      <c r="H36">
        <v>1.7999999999999999E-2</v>
      </c>
      <c r="I36">
        <v>0.81</v>
      </c>
      <c r="J36" t="s">
        <v>48</v>
      </c>
      <c r="K36" t="s">
        <v>3</v>
      </c>
      <c r="L36">
        <v>7.0000000000000001E-3</v>
      </c>
      <c r="Q36">
        <v>1.19</v>
      </c>
      <c r="R36">
        <v>6141.1189999999997</v>
      </c>
      <c r="S36">
        <v>1.105</v>
      </c>
      <c r="T36">
        <v>49.07</v>
      </c>
      <c r="U36" t="s">
        <v>48</v>
      </c>
      <c r="V36" t="s">
        <v>4</v>
      </c>
      <c r="W36">
        <v>1</v>
      </c>
      <c r="AB36">
        <v>6.42</v>
      </c>
      <c r="AC36">
        <v>2488.2759999999998</v>
      </c>
      <c r="AD36">
        <v>0.14000000000000001</v>
      </c>
      <c r="AE36">
        <v>6.2</v>
      </c>
      <c r="AF36" t="s">
        <v>48</v>
      </c>
      <c r="AG36" t="s">
        <v>5</v>
      </c>
      <c r="AH36">
        <v>0.40500000000000003</v>
      </c>
      <c r="AM36" t="s">
        <v>350</v>
      </c>
      <c r="AN36" t="s">
        <v>351</v>
      </c>
      <c r="AO36" t="s">
        <v>45</v>
      </c>
      <c r="AP36" t="s">
        <v>46</v>
      </c>
      <c r="AQ36" t="s">
        <v>347</v>
      </c>
      <c r="AR36">
        <v>1.55</v>
      </c>
      <c r="AS36">
        <v>3.83</v>
      </c>
      <c r="AT36">
        <v>2739.846</v>
      </c>
      <c r="AU36">
        <v>0.63100000000000001</v>
      </c>
      <c r="AV36">
        <v>40.729999999999997</v>
      </c>
      <c r="AW36" t="s">
        <v>48</v>
      </c>
      <c r="AX36" t="s">
        <v>6</v>
      </c>
      <c r="AY36" t="s">
        <v>51</v>
      </c>
    </row>
    <row r="37" spans="1:67" x14ac:dyDescent="0.25">
      <c r="A37" t="s">
        <v>352</v>
      </c>
      <c r="B37" t="s">
        <v>45</v>
      </c>
      <c r="C37" t="s">
        <v>46</v>
      </c>
      <c r="D37" t="s">
        <v>353</v>
      </c>
      <c r="E37">
        <v>1.982</v>
      </c>
      <c r="F37">
        <v>0.75700000000000001</v>
      </c>
      <c r="G37">
        <v>63.94</v>
      </c>
      <c r="H37">
        <v>2.8000000000000001E-2</v>
      </c>
      <c r="I37">
        <v>1.42</v>
      </c>
      <c r="J37" t="s">
        <v>48</v>
      </c>
      <c r="K37" t="s">
        <v>3</v>
      </c>
      <c r="L37">
        <v>1.2E-2</v>
      </c>
      <c r="M37">
        <f t="shared" ref="M37" si="265">AVERAGE(I37:I39)</f>
        <v>1.3933333333333333</v>
      </c>
      <c r="N37">
        <f t="shared" ref="N37" si="266">STDEV(I37:I39)</f>
        <v>2.5166114784235753E-2</v>
      </c>
      <c r="O37">
        <f t="shared" ref="O37" si="267">N37/(SQRT(3))</f>
        <v>1.4529663145135534E-2</v>
      </c>
      <c r="P37">
        <f t="shared" ref="P37" si="268">(O37/M37)*100</f>
        <v>1.0427987903207321</v>
      </c>
      <c r="Q37">
        <v>1.22</v>
      </c>
      <c r="R37">
        <v>5221.183</v>
      </c>
      <c r="S37">
        <v>0.93100000000000005</v>
      </c>
      <c r="T37">
        <v>47</v>
      </c>
      <c r="U37" t="s">
        <v>48</v>
      </c>
      <c r="V37" t="s">
        <v>4</v>
      </c>
      <c r="W37">
        <v>1</v>
      </c>
      <c r="X37">
        <f t="shared" ref="X37" si="269">AVERAGE(T37:T39)</f>
        <v>46.69</v>
      </c>
      <c r="Y37">
        <f t="shared" ref="Y37" si="270">STDEV(T37:T39)</f>
        <v>0.37722672227719811</v>
      </c>
      <c r="Z37">
        <f t="shared" ref="Z37" si="271">Y37/(SQRT(3))</f>
        <v>0.21779194965226054</v>
      </c>
      <c r="AA37">
        <f t="shared" ref="AA37" si="272">(Z37/X37)*100</f>
        <v>0.46646380306759594</v>
      </c>
      <c r="AB37">
        <v>6.23</v>
      </c>
      <c r="AC37">
        <v>2150.1019999999999</v>
      </c>
      <c r="AD37">
        <v>0.122</v>
      </c>
      <c r="AE37">
        <v>6.14</v>
      </c>
      <c r="AF37" t="s">
        <v>48</v>
      </c>
      <c r="AG37" t="s">
        <v>5</v>
      </c>
      <c r="AH37">
        <v>0.41199999999999998</v>
      </c>
      <c r="AI37">
        <f t="shared" ref="AI37" si="273">AVERAGE(AE37:AE39)</f>
        <v>6.1433333333333335</v>
      </c>
      <c r="AJ37">
        <f t="shared" ref="AJ37" si="274">STDEV(AE37:AE39)</f>
        <v>8.5049005481154238E-2</v>
      </c>
      <c r="AK37">
        <f t="shared" ref="AK37" si="275">AJ37/(SQRT(3))</f>
        <v>4.9103066208854358E-2</v>
      </c>
      <c r="AL37">
        <f t="shared" ref="AL37" si="276">(AK37/AI37)*100</f>
        <v>0.79929028012242587</v>
      </c>
      <c r="AM37" t="s">
        <v>352</v>
      </c>
      <c r="AN37" t="s">
        <v>354</v>
      </c>
      <c r="AO37" t="s">
        <v>45</v>
      </c>
      <c r="AP37" t="s">
        <v>46</v>
      </c>
      <c r="AQ37" t="s">
        <v>355</v>
      </c>
      <c r="AR37">
        <v>2.1509999999999998</v>
      </c>
      <c r="AS37">
        <v>3.78</v>
      </c>
      <c r="AT37">
        <v>3941.7359999999999</v>
      </c>
      <c r="AU37">
        <v>0.96499999999999997</v>
      </c>
      <c r="AV37">
        <v>44.87</v>
      </c>
      <c r="AW37" t="s">
        <v>48</v>
      </c>
      <c r="AX37" t="s">
        <v>6</v>
      </c>
      <c r="AY37" t="s">
        <v>51</v>
      </c>
      <c r="AZ37">
        <f t="shared" ref="AZ37" si="277">AVERAGE(AV37:AV39)</f>
        <v>44.56666666666667</v>
      </c>
      <c r="BA37">
        <f t="shared" ref="BA37" si="278">STDEV(AV37:AV39)</f>
        <v>0.27319101986216832</v>
      </c>
      <c r="BB37">
        <f t="shared" ref="BB37" si="279">BA37/(SQRT(3))</f>
        <v>0.15772690885761129</v>
      </c>
      <c r="BC37">
        <f t="shared" ref="BC37" si="280">(BB37/AZ37)*100</f>
        <v>0.35391228614273285</v>
      </c>
      <c r="BE37">
        <f t="shared" ref="BE37" si="281">X37/12</f>
        <v>3.8908333333333331</v>
      </c>
      <c r="BF37">
        <f t="shared" ref="BF37" si="282">AI37/1</f>
        <v>6.1433333333333335</v>
      </c>
      <c r="BG37">
        <f t="shared" ref="BG37" si="283">M37/14</f>
        <v>9.9523809523809528E-2</v>
      </c>
      <c r="BH37">
        <f t="shared" ref="BH37" si="284">AZ37/16</f>
        <v>2.7854166666666669</v>
      </c>
      <c r="BJ37">
        <f t="shared" ref="BJ37" si="285">((2*BH37)-BF37+(3*BG37))/BE37</f>
        <v>-7.0403573723342355E-2</v>
      </c>
      <c r="BK37">
        <f t="shared" ref="BK37" si="286">1-(BJ37/4)+((3*BG37)/(4*BE37))</f>
        <v>1.0367851788391518</v>
      </c>
      <c r="BL37">
        <f>BE37-(BF37/2)-(BG37/2)+1</f>
        <v>1.7694047619047617</v>
      </c>
      <c r="BM37">
        <f t="shared" ref="BM37" si="287">BE37/BG37</f>
        <v>39.094497607655498</v>
      </c>
      <c r="BN37">
        <f t="shared" ref="BN37" si="288">BF37/BE37</f>
        <v>1.5789248233026345</v>
      </c>
      <c r="BO37">
        <f t="shared" ref="BO37" si="289">BH37/BE37</f>
        <v>0.71589205397301359</v>
      </c>
    </row>
    <row r="38" spans="1:67" x14ac:dyDescent="0.25">
      <c r="A38" t="s">
        <v>356</v>
      </c>
      <c r="B38" t="s">
        <v>45</v>
      </c>
      <c r="C38" t="s">
        <v>46</v>
      </c>
      <c r="D38" t="s">
        <v>353</v>
      </c>
      <c r="E38">
        <v>1.641</v>
      </c>
      <c r="F38">
        <v>0.76300000000000001</v>
      </c>
      <c r="G38">
        <v>50.890999999999998</v>
      </c>
      <c r="H38">
        <v>2.1999999999999999E-2</v>
      </c>
      <c r="I38">
        <v>1.37</v>
      </c>
      <c r="J38" t="s">
        <v>48</v>
      </c>
      <c r="K38" t="s">
        <v>3</v>
      </c>
      <c r="L38">
        <v>1.2E-2</v>
      </c>
      <c r="Q38">
        <v>1.23</v>
      </c>
      <c r="R38">
        <v>4339.8</v>
      </c>
      <c r="S38">
        <v>0.76800000000000002</v>
      </c>
      <c r="T38">
        <v>46.8</v>
      </c>
      <c r="U38" t="s">
        <v>48</v>
      </c>
      <c r="V38" t="s">
        <v>4</v>
      </c>
      <c r="W38">
        <v>1</v>
      </c>
      <c r="AB38">
        <v>6.2069999999999999</v>
      </c>
      <c r="AC38">
        <v>1782.2270000000001</v>
      </c>
      <c r="AD38">
        <v>0.10199999999999999</v>
      </c>
      <c r="AE38">
        <v>6.23</v>
      </c>
      <c r="AF38" t="s">
        <v>48</v>
      </c>
      <c r="AG38" t="s">
        <v>5</v>
      </c>
      <c r="AH38">
        <v>0.41099999999999998</v>
      </c>
      <c r="AM38" t="s">
        <v>356</v>
      </c>
      <c r="AN38" t="s">
        <v>357</v>
      </c>
      <c r="AO38" t="s">
        <v>45</v>
      </c>
      <c r="AP38" t="s">
        <v>46</v>
      </c>
      <c r="AQ38" t="s">
        <v>355</v>
      </c>
      <c r="AR38">
        <v>1.7549999999999999</v>
      </c>
      <c r="AS38">
        <v>3.8130000000000002</v>
      </c>
      <c r="AT38">
        <v>3275.16</v>
      </c>
      <c r="AU38">
        <v>0.77800000000000002</v>
      </c>
      <c r="AV38">
        <v>44.34</v>
      </c>
      <c r="AW38" t="s">
        <v>48</v>
      </c>
      <c r="AX38" t="s">
        <v>6</v>
      </c>
      <c r="AY38" t="s">
        <v>51</v>
      </c>
    </row>
    <row r="39" spans="1:67" x14ac:dyDescent="0.25">
      <c r="A39" t="s">
        <v>358</v>
      </c>
      <c r="B39" t="s">
        <v>45</v>
      </c>
      <c r="C39" t="s">
        <v>46</v>
      </c>
      <c r="D39" t="s">
        <v>353</v>
      </c>
      <c r="E39">
        <v>2.1560000000000001</v>
      </c>
      <c r="F39">
        <v>0.753</v>
      </c>
      <c r="G39">
        <v>67.917000000000002</v>
      </c>
      <c r="H39">
        <v>0.03</v>
      </c>
      <c r="I39">
        <v>1.39</v>
      </c>
      <c r="J39" t="s">
        <v>48</v>
      </c>
      <c r="K39" t="s">
        <v>3</v>
      </c>
      <c r="L39">
        <v>1.2E-2</v>
      </c>
      <c r="Q39">
        <v>1.2070000000000001</v>
      </c>
      <c r="R39">
        <v>5573.04</v>
      </c>
      <c r="S39">
        <v>0.997</v>
      </c>
      <c r="T39">
        <v>46.27</v>
      </c>
      <c r="U39" t="s">
        <v>48</v>
      </c>
      <c r="V39" t="s">
        <v>4</v>
      </c>
      <c r="W39">
        <v>1</v>
      </c>
      <c r="AB39">
        <v>6.43</v>
      </c>
      <c r="AC39">
        <v>2321.7530000000002</v>
      </c>
      <c r="AD39">
        <v>0.13100000000000001</v>
      </c>
      <c r="AE39">
        <v>6.06</v>
      </c>
      <c r="AF39" t="s">
        <v>48</v>
      </c>
      <c r="AG39" t="s">
        <v>5</v>
      </c>
      <c r="AH39">
        <v>0.41699999999999998</v>
      </c>
      <c r="AM39" t="s">
        <v>358</v>
      </c>
      <c r="AN39" t="s">
        <v>359</v>
      </c>
      <c r="AO39" t="s">
        <v>45</v>
      </c>
      <c r="AP39" t="s">
        <v>46</v>
      </c>
      <c r="AQ39" t="s">
        <v>355</v>
      </c>
      <c r="AR39">
        <v>1.6879999999999999</v>
      </c>
      <c r="AS39">
        <v>3.82</v>
      </c>
      <c r="AT39">
        <v>3174.5940000000001</v>
      </c>
      <c r="AU39">
        <v>0.751</v>
      </c>
      <c r="AV39">
        <v>44.49</v>
      </c>
      <c r="AW39" t="s">
        <v>48</v>
      </c>
      <c r="AX39" t="s">
        <v>6</v>
      </c>
      <c r="AY39" t="s">
        <v>51</v>
      </c>
    </row>
    <row r="40" spans="1:67" x14ac:dyDescent="0.25">
      <c r="A40" t="s">
        <v>44</v>
      </c>
      <c r="B40" t="s">
        <v>45</v>
      </c>
      <c r="C40" t="s">
        <v>46</v>
      </c>
      <c r="D40" t="s">
        <v>47</v>
      </c>
      <c r="E40">
        <v>1.6919999999999999</v>
      </c>
      <c r="F40">
        <v>0.8</v>
      </c>
      <c r="G40">
        <v>52.12</v>
      </c>
      <c r="H40">
        <v>0.02</v>
      </c>
      <c r="I40">
        <v>1.19</v>
      </c>
      <c r="J40" t="s">
        <v>48</v>
      </c>
      <c r="K40" t="s">
        <v>3</v>
      </c>
      <c r="L40">
        <v>0.01</v>
      </c>
      <c r="M40">
        <f t="shared" ref="M40" si="290">AVERAGE(I40:I42)</f>
        <v>1.1933333333333331</v>
      </c>
      <c r="N40">
        <f t="shared" ref="N40" si="291">STDEV(I40:I42)</f>
        <v>5.7735026918962632E-3</v>
      </c>
      <c r="O40">
        <f t="shared" ref="O40" si="292">N40/(SQRT(3))</f>
        <v>3.3333333333333366E-3</v>
      </c>
      <c r="P40">
        <f t="shared" ref="P40" si="293">(O40/M40)*100</f>
        <v>0.2793296089385478</v>
      </c>
      <c r="Q40">
        <v>1.3</v>
      </c>
      <c r="R40">
        <v>5112.09</v>
      </c>
      <c r="S40">
        <v>0.80200000000000005</v>
      </c>
      <c r="T40">
        <v>47.39</v>
      </c>
      <c r="U40" t="s">
        <v>48</v>
      </c>
      <c r="V40" t="s">
        <v>4</v>
      </c>
      <c r="W40">
        <v>1</v>
      </c>
      <c r="X40">
        <f t="shared" ref="X40" si="294">AVERAGE(T40:T42)</f>
        <v>47.316666666666663</v>
      </c>
      <c r="Y40">
        <f t="shared" ref="Y40" si="295">STDEV(T40:T42)</f>
        <v>6.3508529610858511E-2</v>
      </c>
      <c r="Z40">
        <f t="shared" ref="Z40" si="296">Y40/(SQRT(3))</f>
        <v>3.666666666666648E-2</v>
      </c>
      <c r="AA40">
        <f t="shared" ref="AA40" si="297">(Z40/X40)*100</f>
        <v>7.7492074674180664E-2</v>
      </c>
      <c r="AB40">
        <v>6.76</v>
      </c>
      <c r="AC40">
        <v>2009.8679999999999</v>
      </c>
      <c r="AD40">
        <v>0.10299999999999999</v>
      </c>
      <c r="AE40">
        <v>6.1</v>
      </c>
      <c r="AF40" t="s">
        <v>48</v>
      </c>
      <c r="AG40" t="s">
        <v>5</v>
      </c>
      <c r="AH40">
        <v>0.39300000000000002</v>
      </c>
      <c r="AI40">
        <f t="shared" ref="AI40" si="298">AVERAGE(AE40:AE42)</f>
        <v>6.0366666666666662</v>
      </c>
      <c r="AJ40">
        <f t="shared" ref="AJ40" si="299">STDEV(AE40:AE42)</f>
        <v>6.0277137733416683E-2</v>
      </c>
      <c r="AK40">
        <f t="shared" ref="AK40" si="300">AJ40/(SQRT(3))</f>
        <v>3.480102169636827E-2</v>
      </c>
      <c r="AL40">
        <f t="shared" ref="AL40" si="301">(AK40/AI40)*100</f>
        <v>0.57649400932691786</v>
      </c>
      <c r="AM40" t="s">
        <v>44</v>
      </c>
      <c r="AN40" t="s">
        <v>49</v>
      </c>
      <c r="AO40" t="s">
        <v>45</v>
      </c>
      <c r="AP40" t="s">
        <v>46</v>
      </c>
      <c r="AQ40" t="s">
        <v>50</v>
      </c>
      <c r="AR40">
        <v>1.5069999999999999</v>
      </c>
      <c r="AS40">
        <v>3.83</v>
      </c>
      <c r="AT40">
        <v>2726.165</v>
      </c>
      <c r="AU40">
        <v>0.60199999999999998</v>
      </c>
      <c r="AV40">
        <v>39.950000000000003</v>
      </c>
      <c r="AW40" t="s">
        <v>48</v>
      </c>
      <c r="AX40" t="s">
        <v>6</v>
      </c>
      <c r="AY40" t="s">
        <v>51</v>
      </c>
      <c r="AZ40">
        <f t="shared" ref="AZ40" si="302">AVERAGE(AV40:AV42)</f>
        <v>39.76</v>
      </c>
      <c r="BA40">
        <f t="shared" ref="BA40" si="303">STDEV(AV40:AV42)</f>
        <v>0.19519221295943165</v>
      </c>
      <c r="BB40">
        <f t="shared" ref="BB40" si="304">BA40/SQRT(3)</f>
        <v>0.11269427669584663</v>
      </c>
      <c r="BC40">
        <f t="shared" ref="BC40" si="305">(BB40/AZ40)*100</f>
        <v>0.28343630959719979</v>
      </c>
      <c r="BE40">
        <f>X40/12</f>
        <v>3.9430555555555551</v>
      </c>
      <c r="BF40">
        <f>AI40/1</f>
        <v>6.0366666666666662</v>
      </c>
      <c r="BG40">
        <f>M40/14</f>
        <v>8.5238095238095224E-2</v>
      </c>
      <c r="BH40">
        <f>AZ40/12</f>
        <v>3.313333333333333</v>
      </c>
      <c r="BJ40">
        <f>((2*BH40)-BF40+(3*BG40))/BE40</f>
        <v>0.21448196044885018</v>
      </c>
      <c r="BK40">
        <f>1-(BJ40/4)+((3*BG40)/(4*BE40))</f>
        <v>0.96259246213455441</v>
      </c>
      <c r="BL40">
        <f>BE40-(BF40/2)-(BG40/2)+1</f>
        <v>1.8821031746031744</v>
      </c>
      <c r="BM40">
        <f>BE40/BG40</f>
        <v>46.259310986964621</v>
      </c>
      <c r="BN40">
        <f>BF40/BE40</f>
        <v>1.5309616061993661</v>
      </c>
      <c r="BO40">
        <f>BH40/BE40</f>
        <v>0.84029587883057422</v>
      </c>
    </row>
    <row r="41" spans="1:67" x14ac:dyDescent="0.25">
      <c r="A41" t="s">
        <v>52</v>
      </c>
      <c r="B41" t="s">
        <v>45</v>
      </c>
      <c r="C41" t="s">
        <v>46</v>
      </c>
      <c r="D41" t="s">
        <v>47</v>
      </c>
      <c r="E41">
        <v>1.7330000000000001</v>
      </c>
      <c r="F41">
        <v>0.80300000000000005</v>
      </c>
      <c r="G41">
        <v>53.777000000000001</v>
      </c>
      <c r="H41">
        <v>2.1000000000000001E-2</v>
      </c>
      <c r="I41">
        <v>1.2</v>
      </c>
      <c r="J41" t="s">
        <v>48</v>
      </c>
      <c r="K41" t="s">
        <v>3</v>
      </c>
      <c r="L41">
        <v>0.01</v>
      </c>
      <c r="Q41">
        <v>1.2969999999999999</v>
      </c>
      <c r="R41">
        <v>5218.92</v>
      </c>
      <c r="S41">
        <v>0.81899999999999995</v>
      </c>
      <c r="T41">
        <v>47.28</v>
      </c>
      <c r="U41" t="s">
        <v>48</v>
      </c>
      <c r="V41" t="s">
        <v>4</v>
      </c>
      <c r="W41">
        <v>1</v>
      </c>
      <c r="AB41">
        <v>6.7969999999999997</v>
      </c>
      <c r="AC41">
        <v>2036.0340000000001</v>
      </c>
      <c r="AD41">
        <v>0.105</v>
      </c>
      <c r="AE41">
        <v>6.03</v>
      </c>
      <c r="AF41" t="s">
        <v>48</v>
      </c>
      <c r="AG41" t="s">
        <v>5</v>
      </c>
      <c r="AH41">
        <v>0.39</v>
      </c>
      <c r="AM41" t="s">
        <v>52</v>
      </c>
      <c r="AN41" t="s">
        <v>53</v>
      </c>
      <c r="AO41" t="s">
        <v>45</v>
      </c>
      <c r="AP41" t="s">
        <v>46</v>
      </c>
      <c r="AQ41" t="s">
        <v>50</v>
      </c>
      <c r="AR41">
        <v>1.87</v>
      </c>
      <c r="AS41">
        <v>3.7770000000000001</v>
      </c>
      <c r="AT41">
        <v>3367.877</v>
      </c>
      <c r="AU41">
        <v>0.74399999999999999</v>
      </c>
      <c r="AV41">
        <v>39.770000000000003</v>
      </c>
      <c r="AW41" t="s">
        <v>48</v>
      </c>
      <c r="AX41" t="s">
        <v>6</v>
      </c>
      <c r="AY41" t="s">
        <v>51</v>
      </c>
    </row>
    <row r="42" spans="1:67" x14ac:dyDescent="0.25">
      <c r="A42" t="s">
        <v>54</v>
      </c>
      <c r="B42" t="s">
        <v>45</v>
      </c>
      <c r="C42" t="s">
        <v>46</v>
      </c>
      <c r="D42" t="s">
        <v>47</v>
      </c>
      <c r="E42">
        <v>1.702</v>
      </c>
      <c r="F42">
        <v>0.80700000000000005</v>
      </c>
      <c r="G42">
        <v>52.39</v>
      </c>
      <c r="H42">
        <v>0.02</v>
      </c>
      <c r="I42">
        <v>1.19</v>
      </c>
      <c r="J42" t="s">
        <v>48</v>
      </c>
      <c r="K42" t="s">
        <v>3</v>
      </c>
      <c r="L42">
        <v>0.01</v>
      </c>
      <c r="Q42">
        <v>1.3029999999999999</v>
      </c>
      <c r="R42">
        <v>5129.442</v>
      </c>
      <c r="S42">
        <v>0.80500000000000005</v>
      </c>
      <c r="T42">
        <v>47.28</v>
      </c>
      <c r="U42" t="s">
        <v>48</v>
      </c>
      <c r="V42" t="s">
        <v>4</v>
      </c>
      <c r="W42">
        <v>1</v>
      </c>
      <c r="AB42">
        <v>6.7830000000000004</v>
      </c>
      <c r="AC42">
        <v>1979.7329999999999</v>
      </c>
      <c r="AD42">
        <v>0.10199999999999999</v>
      </c>
      <c r="AE42">
        <v>5.98</v>
      </c>
      <c r="AF42" t="s">
        <v>48</v>
      </c>
      <c r="AG42" t="s">
        <v>5</v>
      </c>
      <c r="AH42">
        <v>0.38600000000000001</v>
      </c>
      <c r="AM42" t="s">
        <v>54</v>
      </c>
      <c r="AN42" t="s">
        <v>55</v>
      </c>
      <c r="AO42" t="s">
        <v>45</v>
      </c>
      <c r="AP42" t="s">
        <v>46</v>
      </c>
      <c r="AQ42" t="s">
        <v>50</v>
      </c>
      <c r="AR42">
        <v>2.4380000000000002</v>
      </c>
      <c r="AS42">
        <v>3.7370000000000001</v>
      </c>
      <c r="AT42">
        <v>4368.1009999999997</v>
      </c>
      <c r="AU42">
        <v>0.96499999999999997</v>
      </c>
      <c r="AV42">
        <v>39.56</v>
      </c>
      <c r="AW42" t="s">
        <v>48</v>
      </c>
      <c r="AX42" t="s">
        <v>6</v>
      </c>
      <c r="AY4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Core 1 </vt:lpstr>
      <vt:lpstr>Quadrat 1</vt:lpstr>
      <vt:lpstr>Quadrat 4</vt:lpstr>
      <vt:lpstr>Surface samples</vt:lpstr>
    </vt:vector>
  </TitlesOfParts>
  <Company>Durham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pwxg11</dc:creator>
  <cp:lastModifiedBy>pwxg11</cp:lastModifiedBy>
  <dcterms:created xsi:type="dcterms:W3CDTF">2019-07-24T15:11:57Z</dcterms:created>
  <dcterms:modified xsi:type="dcterms:W3CDTF">2019-08-27T16:34:58Z</dcterms:modified>
</cp:coreProperties>
</file>