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udson\pwxg11\My_Documents\"/>
    </mc:Choice>
  </mc:AlternateContent>
  <bookViews>
    <workbookView xWindow="0" yWindow="0" windowWidth="28800" windowHeight="12000" activeTab="9"/>
  </bookViews>
  <sheets>
    <sheet name="Rotmoos" sheetId="2" r:id="rId1"/>
    <sheet name="Ibm" sheetId="3" r:id="rId2"/>
    <sheet name="Sablatnigmoor" sheetId="4" r:id="rId3"/>
    <sheet name="Gstreiklmoos" sheetId="5" r:id="rId4"/>
    <sheet name="Uberlingmoos" sheetId="6" r:id="rId5"/>
    <sheet name="Obergurgl" sheetId="7" r:id="rId6"/>
    <sheet name="Kojenmoos" sheetId="8" r:id="rId7"/>
    <sheet name="Rhine Delta" sheetId="9" r:id="rId8"/>
    <sheet name="Heidenreichstein" sheetId="10" r:id="rId9"/>
    <sheet name="Purgschachen" sheetId="11" r:id="rId10"/>
  </sheets>
  <externalReferences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0" l="1"/>
  <c r="AF7" i="10"/>
  <c r="AG7" i="10"/>
  <c r="AM7" i="10" s="1"/>
  <c r="AH7" i="10"/>
  <c r="AO7" i="10" s="1"/>
  <c r="AE10" i="10"/>
  <c r="AF10" i="10"/>
  <c r="AG10" i="10"/>
  <c r="AM10" i="10" s="1"/>
  <c r="AH10" i="10"/>
  <c r="AJ10" i="10" s="1"/>
  <c r="AK10" i="10" s="1"/>
  <c r="AE13" i="10"/>
  <c r="AO13" i="10" s="1"/>
  <c r="AF13" i="10"/>
  <c r="AN13" i="10" s="1"/>
  <c r="AG13" i="10"/>
  <c r="AH13" i="10"/>
  <c r="AE16" i="10"/>
  <c r="AO16" i="10" s="1"/>
  <c r="AF16" i="10"/>
  <c r="AL16" i="10" s="1"/>
  <c r="AG16" i="10"/>
  <c r="AM16" i="10" s="1"/>
  <c r="AH16" i="10"/>
  <c r="AE19" i="10"/>
  <c r="AF19" i="10"/>
  <c r="AJ19" i="10" s="1"/>
  <c r="AK19" i="10" s="1"/>
  <c r="AG19" i="10"/>
  <c r="AM19" i="10" s="1"/>
  <c r="AH19" i="10"/>
  <c r="AO19" i="10"/>
  <c r="AE22" i="10"/>
  <c r="AO22" i="10" s="1"/>
  <c r="AF22" i="10"/>
  <c r="AG22" i="10"/>
  <c r="AH22" i="10"/>
  <c r="AN4" i="10"/>
  <c r="AH4" i="10"/>
  <c r="AJ4" i="10" s="1"/>
  <c r="AK4" i="10" s="1"/>
  <c r="AG4" i="10"/>
  <c r="AF4" i="10"/>
  <c r="AE4" i="10"/>
  <c r="AM4" i="10" s="1"/>
  <c r="AL7" i="9"/>
  <c r="AL10" i="9"/>
  <c r="AL13" i="9"/>
  <c r="AL16" i="9"/>
  <c r="AL19" i="9"/>
  <c r="AL4" i="9"/>
  <c r="AO46" i="8"/>
  <c r="AO49" i="8"/>
  <c r="AO52" i="8"/>
  <c r="AO55" i="8"/>
  <c r="AO58" i="8"/>
  <c r="AO43" i="8"/>
  <c r="AO27" i="8"/>
  <c r="AO30" i="8"/>
  <c r="AO33" i="8"/>
  <c r="AO36" i="8"/>
  <c r="AO39" i="8"/>
  <c r="AO24" i="8"/>
  <c r="AO8" i="8"/>
  <c r="AO11" i="8"/>
  <c r="AO14" i="8"/>
  <c r="AO17" i="8"/>
  <c r="AO20" i="8"/>
  <c r="AO5" i="8"/>
  <c r="AW8" i="7"/>
  <c r="AW11" i="7"/>
  <c r="AW14" i="7"/>
  <c r="AW17" i="7"/>
  <c r="AW20" i="7"/>
  <c r="AW23" i="7"/>
  <c r="AW26" i="7"/>
  <c r="AW29" i="7"/>
  <c r="AW32" i="7"/>
  <c r="AW5" i="7"/>
  <c r="AJ7" i="6"/>
  <c r="AJ10" i="6"/>
  <c r="AJ13" i="6"/>
  <c r="AJ16" i="6"/>
  <c r="AJ19" i="6"/>
  <c r="AJ4" i="6"/>
  <c r="AM54" i="5"/>
  <c r="AM57" i="5"/>
  <c r="AM60" i="5"/>
  <c r="AM63" i="5"/>
  <c r="AM66" i="5"/>
  <c r="AM69" i="5"/>
  <c r="AM51" i="5"/>
  <c r="AM29" i="5"/>
  <c r="AM32" i="5"/>
  <c r="AM35" i="5"/>
  <c r="AM38" i="5"/>
  <c r="AM41" i="5"/>
  <c r="AM44" i="5"/>
  <c r="AM47" i="5"/>
  <c r="AM26" i="5"/>
  <c r="AM7" i="5"/>
  <c r="AM10" i="5"/>
  <c r="AM13" i="5"/>
  <c r="AM16" i="5"/>
  <c r="AM19" i="5"/>
  <c r="AM22" i="5"/>
  <c r="AM4" i="5"/>
  <c r="AM26" i="4"/>
  <c r="AM29" i="4"/>
  <c r="AM32" i="4"/>
  <c r="AM35" i="4"/>
  <c r="AM38" i="4"/>
  <c r="AM23" i="4"/>
  <c r="AM7" i="4"/>
  <c r="AM10" i="4"/>
  <c r="AM13" i="4"/>
  <c r="AM16" i="4"/>
  <c r="AM19" i="4"/>
  <c r="AM4" i="4"/>
  <c r="AL8" i="3"/>
  <c r="AL11" i="3"/>
  <c r="AL14" i="3"/>
  <c r="AL17" i="3"/>
  <c r="AL20" i="3"/>
  <c r="AL23" i="3"/>
  <c r="AL5" i="3"/>
  <c r="AN7" i="2"/>
  <c r="AN10" i="2"/>
  <c r="AN13" i="2"/>
  <c r="AN16" i="2"/>
  <c r="AN19" i="2"/>
  <c r="AN22" i="2"/>
  <c r="AN25" i="2"/>
  <c r="AN28" i="2"/>
  <c r="AN31" i="2"/>
  <c r="AN34" i="2"/>
  <c r="AN37" i="2"/>
  <c r="AN40" i="2"/>
  <c r="AN4" i="2"/>
  <c r="AE7" i="9"/>
  <c r="AF7" i="9"/>
  <c r="AG7" i="9"/>
  <c r="AM7" i="9" s="1"/>
  <c r="AH7" i="9"/>
  <c r="AJ7" i="9" s="1"/>
  <c r="AK7" i="9" s="1"/>
  <c r="AN7" i="9"/>
  <c r="AO7" i="9"/>
  <c r="AE10" i="9"/>
  <c r="AF10" i="9"/>
  <c r="AG10" i="9"/>
  <c r="AM10" i="9" s="1"/>
  <c r="AH10" i="9"/>
  <c r="AJ10" i="9"/>
  <c r="AK10" i="9"/>
  <c r="AN10" i="9"/>
  <c r="AO10" i="9"/>
  <c r="AE13" i="9"/>
  <c r="AO13" i="9" s="1"/>
  <c r="AF13" i="9"/>
  <c r="AN13" i="9" s="1"/>
  <c r="AG13" i="9"/>
  <c r="AH13" i="9"/>
  <c r="AM13" i="9"/>
  <c r="AE16" i="9"/>
  <c r="AF16" i="9"/>
  <c r="AG16" i="9"/>
  <c r="AM16" i="9" s="1"/>
  <c r="AH16" i="9"/>
  <c r="AJ16" i="9" s="1"/>
  <c r="AK16" i="9" s="1"/>
  <c r="AN16" i="9"/>
  <c r="AO16" i="9"/>
  <c r="AE19" i="9"/>
  <c r="AF19" i="9"/>
  <c r="AG19" i="9"/>
  <c r="AM19" i="9" s="1"/>
  <c r="AH19" i="9"/>
  <c r="AJ19" i="9"/>
  <c r="AK19" i="9"/>
  <c r="AN19" i="9"/>
  <c r="AO19" i="9"/>
  <c r="AO4" i="9"/>
  <c r="AN4" i="9"/>
  <c r="AM4" i="9"/>
  <c r="AK4" i="9"/>
  <c r="AJ4" i="9"/>
  <c r="AH4" i="9"/>
  <c r="AG4" i="9"/>
  <c r="AF4" i="9"/>
  <c r="AE4" i="9"/>
  <c r="AM22" i="10" l="1"/>
  <c r="AO10" i="10"/>
  <c r="AL7" i="10"/>
  <c r="AL4" i="10"/>
  <c r="AN16" i="10"/>
  <c r="AN22" i="10"/>
  <c r="AJ16" i="10"/>
  <c r="AK16" i="10" s="1"/>
  <c r="AN7" i="10"/>
  <c r="AJ7" i="10"/>
  <c r="AK7" i="10" s="1"/>
  <c r="AO4" i="10"/>
  <c r="AL19" i="10"/>
  <c r="AN19" i="10"/>
  <c r="AL10" i="10"/>
  <c r="AM13" i="10"/>
  <c r="AN10" i="10"/>
  <c r="AL22" i="10"/>
  <c r="AL13" i="10"/>
  <c r="AJ22" i="10"/>
  <c r="AK22" i="10" s="1"/>
  <c r="AJ13" i="10"/>
  <c r="AK13" i="10" s="1"/>
  <c r="AJ13" i="9"/>
  <c r="AK13" i="9" s="1"/>
  <c r="AP49" i="8" l="1"/>
  <c r="AQ43" i="8"/>
  <c r="AP30" i="8"/>
  <c r="AQ24" i="8"/>
  <c r="AP8" i="8"/>
  <c r="AP11" i="8"/>
  <c r="AP17" i="8"/>
  <c r="AQ5" i="8"/>
  <c r="AH46" i="8"/>
  <c r="AI46" i="8"/>
  <c r="AQ46" i="8" s="1"/>
  <c r="AJ46" i="8"/>
  <c r="AK46" i="8"/>
  <c r="AR46" i="8" s="1"/>
  <c r="AH49" i="8"/>
  <c r="AI49" i="8"/>
  <c r="AQ49" i="8" s="1"/>
  <c r="AJ49" i="8"/>
  <c r="AK49" i="8"/>
  <c r="AR49" i="8" s="1"/>
  <c r="AH52" i="8"/>
  <c r="AI52" i="8"/>
  <c r="AQ52" i="8" s="1"/>
  <c r="AK52" i="8"/>
  <c r="AR52" i="8" s="1"/>
  <c r="AH55" i="8"/>
  <c r="AI55" i="8"/>
  <c r="AQ55" i="8" s="1"/>
  <c r="AJ55" i="8"/>
  <c r="AK55" i="8"/>
  <c r="AR55" i="8" s="1"/>
  <c r="AH58" i="8"/>
  <c r="AI58" i="8"/>
  <c r="AQ58" i="8" s="1"/>
  <c r="AK58" i="8"/>
  <c r="AR58" i="8" s="1"/>
  <c r="AK43" i="8"/>
  <c r="AI43" i="8"/>
  <c r="AH43" i="8"/>
  <c r="AH27" i="8"/>
  <c r="AI27" i="8"/>
  <c r="AQ27" i="8" s="1"/>
  <c r="AJ27" i="8"/>
  <c r="AK27" i="8"/>
  <c r="AR27" i="8" s="1"/>
  <c r="AH30" i="8"/>
  <c r="AI30" i="8"/>
  <c r="AQ30" i="8" s="1"/>
  <c r="AJ30" i="8"/>
  <c r="AK30" i="8"/>
  <c r="AR30" i="8" s="1"/>
  <c r="AH33" i="8"/>
  <c r="AI33" i="8"/>
  <c r="AQ33" i="8" s="1"/>
  <c r="AK33" i="8"/>
  <c r="AR33" i="8" s="1"/>
  <c r="AH36" i="8"/>
  <c r="AI36" i="8"/>
  <c r="AQ36" i="8" s="1"/>
  <c r="AJ36" i="8"/>
  <c r="AK36" i="8"/>
  <c r="AR36" i="8" s="1"/>
  <c r="AH39" i="8"/>
  <c r="AI39" i="8"/>
  <c r="AQ39" i="8" s="1"/>
  <c r="AK39" i="8"/>
  <c r="AR39" i="8" s="1"/>
  <c r="AK24" i="8"/>
  <c r="AM24" i="8" s="1"/>
  <c r="AN24" i="8" s="1"/>
  <c r="AI24" i="8"/>
  <c r="AH24" i="8"/>
  <c r="AH8" i="8"/>
  <c r="AI8" i="8"/>
  <c r="AQ8" i="8" s="1"/>
  <c r="AJ8" i="8"/>
  <c r="AK8" i="8"/>
  <c r="AR8" i="8" s="1"/>
  <c r="AH11" i="8"/>
  <c r="AI11" i="8"/>
  <c r="AQ11" i="8" s="1"/>
  <c r="AJ11" i="8"/>
  <c r="AK11" i="8"/>
  <c r="AR11" i="8" s="1"/>
  <c r="AH14" i="8"/>
  <c r="AI14" i="8"/>
  <c r="AQ14" i="8" s="1"/>
  <c r="AK14" i="8"/>
  <c r="AR14" i="8" s="1"/>
  <c r="AH17" i="8"/>
  <c r="AI17" i="8"/>
  <c r="AQ17" i="8" s="1"/>
  <c r="AJ17" i="8"/>
  <c r="AK17" i="8"/>
  <c r="AM17" i="8" s="1"/>
  <c r="AN17" i="8" s="1"/>
  <c r="AH20" i="8"/>
  <c r="AI20" i="8"/>
  <c r="AQ20" i="8" s="1"/>
  <c r="AK20" i="8"/>
  <c r="AK5" i="8"/>
  <c r="AR5" i="8" s="1"/>
  <c r="F46" i="8"/>
  <c r="F49" i="8"/>
  <c r="F52" i="8"/>
  <c r="AJ52" i="8" s="1"/>
  <c r="F55" i="8"/>
  <c r="F58" i="8"/>
  <c r="AJ58" i="8" s="1"/>
  <c r="F43" i="8"/>
  <c r="AJ43" i="8" s="1"/>
  <c r="F27" i="8"/>
  <c r="F30" i="8"/>
  <c r="F33" i="8"/>
  <c r="AJ33" i="8" s="1"/>
  <c r="F36" i="8"/>
  <c r="F39" i="8"/>
  <c r="AJ39" i="8" s="1"/>
  <c r="F24" i="8"/>
  <c r="AJ24" i="8" s="1"/>
  <c r="F8" i="8"/>
  <c r="F11" i="8"/>
  <c r="F14" i="8"/>
  <c r="AJ14" i="8" s="1"/>
  <c r="AP14" i="8" s="1"/>
  <c r="F17" i="8"/>
  <c r="F20" i="8"/>
  <c r="AJ20" i="8" s="1"/>
  <c r="F5" i="8"/>
  <c r="AJ5" i="8" s="1"/>
  <c r="AI5" i="8"/>
  <c r="AH5" i="8"/>
  <c r="AP52" i="8" l="1"/>
  <c r="AP5" i="8"/>
  <c r="AP24" i="8"/>
  <c r="AP43" i="8"/>
  <c r="AM43" i="8"/>
  <c r="AN43" i="8" s="1"/>
  <c r="AP20" i="8"/>
  <c r="AP39" i="8"/>
  <c r="AP58" i="8"/>
  <c r="AM20" i="8"/>
  <c r="AN20" i="8" s="1"/>
  <c r="AM14" i="8"/>
  <c r="AN14" i="8" s="1"/>
  <c r="AM11" i="8"/>
  <c r="AN11" i="8" s="1"/>
  <c r="AM8" i="8"/>
  <c r="AN8" i="8" s="1"/>
  <c r="AR24" i="8"/>
  <c r="AM39" i="8"/>
  <c r="AN39" i="8" s="1"/>
  <c r="AM36" i="8"/>
  <c r="AN36" i="8" s="1"/>
  <c r="AM33" i="8"/>
  <c r="AN33" i="8" s="1"/>
  <c r="AM30" i="8"/>
  <c r="AN30" i="8" s="1"/>
  <c r="AM27" i="8"/>
  <c r="AN27" i="8" s="1"/>
  <c r="AR43" i="8"/>
  <c r="AM58" i="8"/>
  <c r="AN58" i="8" s="1"/>
  <c r="AM55" i="8"/>
  <c r="AN55" i="8" s="1"/>
  <c r="AM52" i="8"/>
  <c r="AN52" i="8" s="1"/>
  <c r="AM49" i="8"/>
  <c r="AN49" i="8" s="1"/>
  <c r="AM46" i="8"/>
  <c r="AN46" i="8" s="1"/>
  <c r="AM5" i="8"/>
  <c r="AN5" i="8" s="1"/>
  <c r="AR20" i="8"/>
  <c r="AR17" i="8"/>
  <c r="AP36" i="8"/>
  <c r="AP33" i="8"/>
  <c r="AP27" i="8"/>
  <c r="AP55" i="8"/>
  <c r="AP46" i="8"/>
  <c r="AP8" i="7" l="1"/>
  <c r="AQ8" i="7"/>
  <c r="AR8" i="7"/>
  <c r="AX8" i="7" s="1"/>
  <c r="AS8" i="7"/>
  <c r="AP11" i="7"/>
  <c r="AQ11" i="7"/>
  <c r="AR11" i="7"/>
  <c r="AX11" i="7" s="1"/>
  <c r="AS11" i="7"/>
  <c r="AZ11" i="7" s="1"/>
  <c r="AU11" i="7"/>
  <c r="AV11" i="7" s="1"/>
  <c r="AP14" i="7"/>
  <c r="AQ14" i="7"/>
  <c r="AR14" i="7"/>
  <c r="AS14" i="7"/>
  <c r="AP17" i="7"/>
  <c r="AQ17" i="7"/>
  <c r="AR17" i="7"/>
  <c r="AX17" i="7" s="1"/>
  <c r="AS17" i="7"/>
  <c r="AY17" i="7"/>
  <c r="AP20" i="7"/>
  <c r="AU20" i="7" s="1"/>
  <c r="AV20" i="7" s="1"/>
  <c r="AQ20" i="7"/>
  <c r="AR20" i="7"/>
  <c r="AS20" i="7"/>
  <c r="AZ20" i="7"/>
  <c r="AP23" i="7"/>
  <c r="AQ23" i="7"/>
  <c r="AR23" i="7"/>
  <c r="AS23" i="7"/>
  <c r="AP26" i="7"/>
  <c r="AZ26" i="7" s="1"/>
  <c r="AQ26" i="7"/>
  <c r="AU26" i="7" s="1"/>
  <c r="AV26" i="7" s="1"/>
  <c r="AR26" i="7"/>
  <c r="AS26" i="7"/>
  <c r="AP29" i="7"/>
  <c r="AQ29" i="7"/>
  <c r="AR29" i="7"/>
  <c r="AX29" i="7" s="1"/>
  <c r="AS29" i="7"/>
  <c r="AZ29" i="7"/>
  <c r="AP32" i="7"/>
  <c r="AX32" i="7" s="1"/>
  <c r="AQ32" i="7"/>
  <c r="AR32" i="7"/>
  <c r="AS32" i="7"/>
  <c r="AX5" i="7"/>
  <c r="AS5" i="7"/>
  <c r="AU5" i="7" s="1"/>
  <c r="AV5" i="7" s="1"/>
  <c r="AR5" i="7"/>
  <c r="AQ5" i="7"/>
  <c r="AY5" i="7" s="1"/>
  <c r="AP5" i="7"/>
  <c r="AY20" i="7" l="1"/>
  <c r="AZ5" i="7"/>
  <c r="AU8" i="7"/>
  <c r="AV8" i="7" s="1"/>
  <c r="AY29" i="7"/>
  <c r="AY26" i="7"/>
  <c r="AX14" i="7"/>
  <c r="AZ8" i="7"/>
  <c r="AU29" i="7"/>
  <c r="AV29" i="7" s="1"/>
  <c r="AX20" i="7"/>
  <c r="AU17" i="7"/>
  <c r="AV17" i="7" s="1"/>
  <c r="AX26" i="7"/>
  <c r="AX23" i="7"/>
  <c r="AZ17" i="7"/>
  <c r="AY11" i="7"/>
  <c r="AY8" i="7"/>
  <c r="AU32" i="7"/>
  <c r="AV32" i="7" s="1"/>
  <c r="AU23" i="7"/>
  <c r="AV23" i="7" s="1"/>
  <c r="AU14" i="7"/>
  <c r="AV14" i="7" s="1"/>
  <c r="AZ32" i="7"/>
  <c r="AZ23" i="7"/>
  <c r="AZ14" i="7"/>
  <c r="AY32" i="7"/>
  <c r="AY23" i="7"/>
  <c r="AY14" i="7"/>
  <c r="AM10" i="6" l="1"/>
  <c r="AK13" i="6"/>
  <c r="AM19" i="6"/>
  <c r="AM4" i="6"/>
  <c r="AC7" i="6"/>
  <c r="AD7" i="6"/>
  <c r="AL7" i="6" s="1"/>
  <c r="AE7" i="6"/>
  <c r="AF7" i="6"/>
  <c r="AM7" i="6" s="1"/>
  <c r="AC10" i="6"/>
  <c r="AD10" i="6"/>
  <c r="AE10" i="6"/>
  <c r="AK10" i="6" s="1"/>
  <c r="AF10" i="6"/>
  <c r="AC13" i="6"/>
  <c r="AD13" i="6"/>
  <c r="AL13" i="6" s="1"/>
  <c r="AE13" i="6"/>
  <c r="AF13" i="6"/>
  <c r="AM13" i="6" s="1"/>
  <c r="AC16" i="6"/>
  <c r="AD16" i="6"/>
  <c r="AL16" i="6" s="1"/>
  <c r="AE16" i="6"/>
  <c r="AF16" i="6"/>
  <c r="AM16" i="6" s="1"/>
  <c r="AC19" i="6"/>
  <c r="AD19" i="6"/>
  <c r="AE19" i="6"/>
  <c r="AK19" i="6" s="1"/>
  <c r="AF19" i="6"/>
  <c r="AF4" i="6"/>
  <c r="AH4" i="6" s="1"/>
  <c r="AI4" i="6" s="1"/>
  <c r="AE4" i="6"/>
  <c r="AD4" i="6"/>
  <c r="AL4" i="6" s="1"/>
  <c r="AC4" i="6"/>
  <c r="AK4" i="6" s="1"/>
  <c r="AH19" i="6" l="1"/>
  <c r="AI19" i="6" s="1"/>
  <c r="AH16" i="6"/>
  <c r="AI16" i="6" s="1"/>
  <c r="AH13" i="6"/>
  <c r="AI13" i="6" s="1"/>
  <c r="AH10" i="6"/>
  <c r="AI10" i="6" s="1"/>
  <c r="AH7" i="6"/>
  <c r="AI7" i="6" s="1"/>
  <c r="AL19" i="6"/>
  <c r="AL10" i="6"/>
  <c r="AK16" i="6"/>
  <c r="AK7" i="6"/>
  <c r="AF54" i="5" l="1"/>
  <c r="AG54" i="5"/>
  <c r="AO54" i="5" s="1"/>
  <c r="AH54" i="5"/>
  <c r="AN54" i="5" s="1"/>
  <c r="AI54" i="5"/>
  <c r="AF57" i="5"/>
  <c r="AG57" i="5"/>
  <c r="AH57" i="5"/>
  <c r="AI57" i="5"/>
  <c r="AK57" i="5" s="1"/>
  <c r="AL57" i="5" s="1"/>
  <c r="AF60" i="5"/>
  <c r="AG60" i="5"/>
  <c r="AH60" i="5"/>
  <c r="AI60" i="5"/>
  <c r="AF63" i="5"/>
  <c r="AG63" i="5"/>
  <c r="AO63" i="5" s="1"/>
  <c r="AH63" i="5"/>
  <c r="AN63" i="5" s="1"/>
  <c r="AI63" i="5"/>
  <c r="AF66" i="5"/>
  <c r="AO66" i="5" s="1"/>
  <c r="AG66" i="5"/>
  <c r="AH66" i="5"/>
  <c r="AN66" i="5" s="1"/>
  <c r="AI66" i="5"/>
  <c r="AP66" i="5" s="1"/>
  <c r="AF69" i="5"/>
  <c r="AG69" i="5"/>
  <c r="AH69" i="5"/>
  <c r="AI69" i="5"/>
  <c r="AI51" i="5"/>
  <c r="AH51" i="5"/>
  <c r="AG51" i="5"/>
  <c r="AF51" i="5"/>
  <c r="AN51" i="5" s="1"/>
  <c r="AF29" i="5"/>
  <c r="AP29" i="5" s="1"/>
  <c r="AG29" i="5"/>
  <c r="AH29" i="5"/>
  <c r="AI29" i="5"/>
  <c r="AF32" i="5"/>
  <c r="AG32" i="5"/>
  <c r="AO32" i="5" s="1"/>
  <c r="AH32" i="5"/>
  <c r="AI32" i="5"/>
  <c r="AF35" i="5"/>
  <c r="AG35" i="5"/>
  <c r="AH35" i="5"/>
  <c r="AI35" i="5"/>
  <c r="AF38" i="5"/>
  <c r="AP38" i="5" s="1"/>
  <c r="AG38" i="5"/>
  <c r="AH38" i="5"/>
  <c r="AI38" i="5"/>
  <c r="AF41" i="5"/>
  <c r="AG41" i="5"/>
  <c r="AO41" i="5" s="1"/>
  <c r="AH41" i="5"/>
  <c r="AI41" i="5"/>
  <c r="AP41" i="5" s="1"/>
  <c r="AF44" i="5"/>
  <c r="AG44" i="5"/>
  <c r="AH44" i="5"/>
  <c r="AI44" i="5"/>
  <c r="AK44" i="5" s="1"/>
  <c r="AL44" i="5" s="1"/>
  <c r="AF47" i="5"/>
  <c r="AG47" i="5"/>
  <c r="AO47" i="5" s="1"/>
  <c r="AH47" i="5"/>
  <c r="AI47" i="5"/>
  <c r="AI26" i="5"/>
  <c r="AP26" i="5" s="1"/>
  <c r="AH26" i="5"/>
  <c r="AG26" i="5"/>
  <c r="AF26" i="5"/>
  <c r="AF7" i="5"/>
  <c r="AG7" i="5"/>
  <c r="AO7" i="5" s="1"/>
  <c r="AH7" i="5"/>
  <c r="AN7" i="5" s="1"/>
  <c r="AI7" i="5"/>
  <c r="AK7" i="5" s="1"/>
  <c r="AL7" i="5" s="1"/>
  <c r="AF10" i="5"/>
  <c r="AG10" i="5"/>
  <c r="AH10" i="5"/>
  <c r="AI10" i="5"/>
  <c r="AP10" i="5" s="1"/>
  <c r="AK10" i="5"/>
  <c r="AL10" i="5" s="1"/>
  <c r="AF13" i="5"/>
  <c r="AG13" i="5"/>
  <c r="AH13" i="5"/>
  <c r="AI13" i="5"/>
  <c r="AF16" i="5"/>
  <c r="AG16" i="5"/>
  <c r="AO16" i="5" s="1"/>
  <c r="AH16" i="5"/>
  <c r="AI16" i="5"/>
  <c r="AF19" i="5"/>
  <c r="AG19" i="5"/>
  <c r="AK19" i="5" s="1"/>
  <c r="AL19" i="5" s="1"/>
  <c r="AH19" i="5"/>
  <c r="AN19" i="5" s="1"/>
  <c r="AI19" i="5"/>
  <c r="AP19" i="5" s="1"/>
  <c r="AF22" i="5"/>
  <c r="AG22" i="5"/>
  <c r="AH22" i="5"/>
  <c r="AI22" i="5"/>
  <c r="AI4" i="5"/>
  <c r="AP4" i="5" s="1"/>
  <c r="AH4" i="5"/>
  <c r="AG4" i="5"/>
  <c r="AO4" i="5" s="1"/>
  <c r="AF4" i="5"/>
  <c r="AN22" i="5" l="1"/>
  <c r="AK16" i="5"/>
  <c r="AL16" i="5" s="1"/>
  <c r="AN29" i="5"/>
  <c r="AP51" i="5"/>
  <c r="AK47" i="5"/>
  <c r="AL47" i="5" s="1"/>
  <c r="AN16" i="5"/>
  <c r="AO38" i="5"/>
  <c r="AK66" i="5"/>
  <c r="AL66" i="5" s="1"/>
  <c r="AN4" i="5"/>
  <c r="AN10" i="5"/>
  <c r="AN41" i="5"/>
  <c r="AN32" i="5"/>
  <c r="AN57" i="5"/>
  <c r="AN35" i="5"/>
  <c r="AP13" i="5"/>
  <c r="AN44" i="5"/>
  <c r="AP35" i="5"/>
  <c r="AP32" i="5"/>
  <c r="AK63" i="5"/>
  <c r="AL63" i="5" s="1"/>
  <c r="AN60" i="5"/>
  <c r="AP54" i="5"/>
  <c r="AK4" i="5"/>
  <c r="AL4" i="5" s="1"/>
  <c r="AO19" i="5"/>
  <c r="AO29" i="5"/>
  <c r="AP63" i="5"/>
  <c r="AP57" i="5"/>
  <c r="AP16" i="5"/>
  <c r="AN13" i="5"/>
  <c r="AO10" i="5"/>
  <c r="AP7" i="5"/>
  <c r="AO26" i="5"/>
  <c r="AP47" i="5"/>
  <c r="AK38" i="5"/>
  <c r="AL38" i="5" s="1"/>
  <c r="AK35" i="5"/>
  <c r="AL35" i="5" s="1"/>
  <c r="AK29" i="5"/>
  <c r="AL29" i="5" s="1"/>
  <c r="AK69" i="5"/>
  <c r="AL69" i="5" s="1"/>
  <c r="AO57" i="5"/>
  <c r="AK22" i="5"/>
  <c r="AL22" i="5" s="1"/>
  <c r="AK54" i="5"/>
  <c r="AL54" i="5" s="1"/>
  <c r="AP60" i="5"/>
  <c r="AK60" i="5"/>
  <c r="AL60" i="5" s="1"/>
  <c r="AP69" i="5"/>
  <c r="AO69" i="5"/>
  <c r="AO60" i="5"/>
  <c r="AN69" i="5"/>
  <c r="AO51" i="5"/>
  <c r="AO44" i="5"/>
  <c r="AO35" i="5"/>
  <c r="AP44" i="5"/>
  <c r="AK51" i="5"/>
  <c r="AL51" i="5" s="1"/>
  <c r="AK41" i="5"/>
  <c r="AL41" i="5" s="1"/>
  <c r="AK32" i="5"/>
  <c r="AL32" i="5" s="1"/>
  <c r="AN47" i="5"/>
  <c r="AN38" i="5"/>
  <c r="AN26" i="5"/>
  <c r="AK26" i="5"/>
  <c r="AL26" i="5" s="1"/>
  <c r="AK13" i="5"/>
  <c r="AL13" i="5" s="1"/>
  <c r="AP22" i="5"/>
  <c r="AO22" i="5"/>
  <c r="AO13" i="5"/>
  <c r="AF26" i="4" l="1"/>
  <c r="AG26" i="4"/>
  <c r="AH26" i="4"/>
  <c r="AN26" i="4" s="1"/>
  <c r="AI26" i="4"/>
  <c r="AK26" i="4" s="1"/>
  <c r="AL26" i="4" s="1"/>
  <c r="AF29" i="4"/>
  <c r="AG29" i="4"/>
  <c r="AH29" i="4"/>
  <c r="AN29" i="4" s="1"/>
  <c r="AI29" i="4"/>
  <c r="AK29" i="4" s="1"/>
  <c r="AL29" i="4" s="1"/>
  <c r="AF32" i="4"/>
  <c r="AP32" i="4" s="1"/>
  <c r="AG32" i="4"/>
  <c r="AO32" i="4" s="1"/>
  <c r="AH32" i="4"/>
  <c r="AI32" i="4"/>
  <c r="AF35" i="4"/>
  <c r="AG35" i="4"/>
  <c r="AH35" i="4"/>
  <c r="AN35" i="4" s="1"/>
  <c r="AI35" i="4"/>
  <c r="AF38" i="4"/>
  <c r="AG38" i="4"/>
  <c r="AH38" i="4"/>
  <c r="AN38" i="4" s="1"/>
  <c r="AI38" i="4"/>
  <c r="AP38" i="4"/>
  <c r="AI23" i="4"/>
  <c r="AH23" i="4"/>
  <c r="AG23" i="4"/>
  <c r="AF23" i="4"/>
  <c r="AN23" i="4" s="1"/>
  <c r="AF7" i="4"/>
  <c r="AP7" i="4" s="1"/>
  <c r="AG7" i="4"/>
  <c r="AH7" i="4"/>
  <c r="AN7" i="4" s="1"/>
  <c r="AI7" i="4"/>
  <c r="AF10" i="4"/>
  <c r="AG10" i="4"/>
  <c r="AH10" i="4"/>
  <c r="AN10" i="4" s="1"/>
  <c r="AI10" i="4"/>
  <c r="AP10" i="4"/>
  <c r="AF13" i="4"/>
  <c r="AG13" i="4"/>
  <c r="AH13" i="4"/>
  <c r="AI13" i="4"/>
  <c r="AF16" i="4"/>
  <c r="AP16" i="4" s="1"/>
  <c r="AG16" i="4"/>
  <c r="AH16" i="4"/>
  <c r="AI16" i="4"/>
  <c r="AF19" i="4"/>
  <c r="AG19" i="4"/>
  <c r="AH19" i="4"/>
  <c r="AI19" i="4"/>
  <c r="AP19" i="4" s="1"/>
  <c r="AI4" i="4"/>
  <c r="AH4" i="4"/>
  <c r="AG4" i="4"/>
  <c r="AF4" i="4"/>
  <c r="AN4" i="4" s="1"/>
  <c r="AO4" i="4" l="1"/>
  <c r="AP35" i="4"/>
  <c r="AK4" i="4"/>
  <c r="AL4" i="4" s="1"/>
  <c r="AP13" i="4"/>
  <c r="AO19" i="4"/>
  <c r="AN13" i="4"/>
  <c r="AO10" i="4"/>
  <c r="AO38" i="4"/>
  <c r="AP29" i="4"/>
  <c r="AK19" i="4"/>
  <c r="AL19" i="4" s="1"/>
  <c r="AO16" i="4"/>
  <c r="AN32" i="4"/>
  <c r="AO29" i="4"/>
  <c r="AP4" i="4"/>
  <c r="AK16" i="4"/>
  <c r="AL16" i="4" s="1"/>
  <c r="AK10" i="4"/>
  <c r="AL10" i="4" s="1"/>
  <c r="AO7" i="4"/>
  <c r="AK38" i="4"/>
  <c r="AL38" i="4" s="1"/>
  <c r="AO35" i="4"/>
  <c r="AP26" i="4"/>
  <c r="AN19" i="4"/>
  <c r="AN16" i="4"/>
  <c r="AO13" i="4"/>
  <c r="AK7" i="4"/>
  <c r="AL7" i="4" s="1"/>
  <c r="AK35" i="4"/>
  <c r="AL35" i="4" s="1"/>
  <c r="AO26" i="4"/>
  <c r="AK32" i="4"/>
  <c r="AL32" i="4" s="1"/>
  <c r="AP23" i="4"/>
  <c r="AO23" i="4"/>
  <c r="AK23" i="4"/>
  <c r="AL23" i="4" s="1"/>
  <c r="AK13" i="4"/>
  <c r="AL13" i="4" s="1"/>
  <c r="AO11" i="3" l="1"/>
  <c r="AO14" i="3"/>
  <c r="AO20" i="3"/>
  <c r="AO23" i="3"/>
  <c r="AE8" i="3"/>
  <c r="AF8" i="3"/>
  <c r="AN8" i="3" s="1"/>
  <c r="AG8" i="3"/>
  <c r="AH8" i="3"/>
  <c r="AJ8" i="3" s="1"/>
  <c r="AK8" i="3" s="1"/>
  <c r="AE11" i="3"/>
  <c r="AF11" i="3"/>
  <c r="AN11" i="3" s="1"/>
  <c r="AG11" i="3"/>
  <c r="AH11" i="3"/>
  <c r="AJ11" i="3" s="1"/>
  <c r="AK11" i="3" s="1"/>
  <c r="AE14" i="3"/>
  <c r="AF14" i="3"/>
  <c r="AN14" i="3" s="1"/>
  <c r="AG14" i="3"/>
  <c r="AH14" i="3"/>
  <c r="AJ14" i="3" s="1"/>
  <c r="AK14" i="3" s="1"/>
  <c r="AE17" i="3"/>
  <c r="AF17" i="3"/>
  <c r="AN17" i="3" s="1"/>
  <c r="AG17" i="3"/>
  <c r="AH17" i="3"/>
  <c r="AJ17" i="3" s="1"/>
  <c r="AK17" i="3" s="1"/>
  <c r="AE20" i="3"/>
  <c r="AF20" i="3"/>
  <c r="AN20" i="3" s="1"/>
  <c r="AG20" i="3"/>
  <c r="AH20" i="3"/>
  <c r="AJ20" i="3" s="1"/>
  <c r="AK20" i="3" s="1"/>
  <c r="AE23" i="3"/>
  <c r="AF23" i="3"/>
  <c r="AN23" i="3" s="1"/>
  <c r="AG23" i="3"/>
  <c r="AH23" i="3"/>
  <c r="AJ23" i="3" s="1"/>
  <c r="AK23" i="3" s="1"/>
  <c r="AH5" i="3"/>
  <c r="AJ5" i="3" s="1"/>
  <c r="AK5" i="3" s="1"/>
  <c r="AG5" i="3"/>
  <c r="AF5" i="3"/>
  <c r="AN5" i="3" s="1"/>
  <c r="AE5" i="3"/>
  <c r="AM5" i="3" s="1"/>
  <c r="AO17" i="3" l="1"/>
  <c r="AO8" i="3"/>
  <c r="AM23" i="3"/>
  <c r="AM20" i="3"/>
  <c r="AM17" i="3"/>
  <c r="AM14" i="3"/>
  <c r="AM11" i="3"/>
  <c r="AM8" i="3"/>
  <c r="AO5" i="3"/>
  <c r="AG7" i="2" l="1"/>
  <c r="AH7" i="2"/>
  <c r="AI7" i="2"/>
  <c r="AJ7" i="2"/>
  <c r="AG10" i="2"/>
  <c r="AH10" i="2"/>
  <c r="AI10" i="2"/>
  <c r="AO10" i="2" s="1"/>
  <c r="AJ10" i="2"/>
  <c r="AG13" i="2"/>
  <c r="AH13" i="2"/>
  <c r="AI13" i="2"/>
  <c r="AJ13" i="2"/>
  <c r="AG16" i="2"/>
  <c r="AQ16" i="2" s="1"/>
  <c r="AH16" i="2"/>
  <c r="AI16" i="2"/>
  <c r="AJ16" i="2"/>
  <c r="AG19" i="2"/>
  <c r="AH19" i="2"/>
  <c r="AI19" i="2"/>
  <c r="AO19" i="2" s="1"/>
  <c r="AJ19" i="2"/>
  <c r="AQ19" i="2" s="1"/>
  <c r="AG22" i="2"/>
  <c r="AH22" i="2"/>
  <c r="AI22" i="2"/>
  <c r="AJ22" i="2"/>
  <c r="AG25" i="2"/>
  <c r="AH25" i="2"/>
  <c r="AI25" i="2"/>
  <c r="AJ25" i="2"/>
  <c r="AG28" i="2"/>
  <c r="AH28" i="2"/>
  <c r="AI28" i="2"/>
  <c r="AJ28" i="2"/>
  <c r="AG31" i="2"/>
  <c r="AH31" i="2"/>
  <c r="AP31" i="2" s="1"/>
  <c r="AI31" i="2"/>
  <c r="AO31" i="2" s="1"/>
  <c r="AJ31" i="2"/>
  <c r="AG34" i="2"/>
  <c r="AH34" i="2"/>
  <c r="AI34" i="2"/>
  <c r="AJ34" i="2"/>
  <c r="AG37" i="2"/>
  <c r="AH37" i="2"/>
  <c r="AI37" i="2"/>
  <c r="AJ37" i="2"/>
  <c r="AG40" i="2"/>
  <c r="AH40" i="2"/>
  <c r="AP40" i="2" s="1"/>
  <c r="AI40" i="2"/>
  <c r="AJ40" i="2"/>
  <c r="AJ4" i="2"/>
  <c r="AH4" i="2"/>
  <c r="AG4" i="2"/>
  <c r="AO40" i="2" l="1"/>
  <c r="AQ28" i="2"/>
  <c r="AO16" i="2"/>
  <c r="AQ13" i="2"/>
  <c r="AO7" i="2"/>
  <c r="AQ25" i="2"/>
  <c r="AL10" i="2"/>
  <c r="AM10" i="2" s="1"/>
  <c r="AL37" i="2"/>
  <c r="AM37" i="2" s="1"/>
  <c r="AP4" i="2"/>
  <c r="AQ4" i="2"/>
  <c r="AQ37" i="2"/>
  <c r="AQ34" i="2"/>
  <c r="AQ22" i="2"/>
  <c r="AP13" i="2"/>
  <c r="AL7" i="2"/>
  <c r="AM7" i="2" s="1"/>
  <c r="AP37" i="2"/>
  <c r="AP34" i="2"/>
  <c r="AO22" i="2"/>
  <c r="AP19" i="2"/>
  <c r="AQ10" i="2"/>
  <c r="AL34" i="2"/>
  <c r="AM34" i="2" s="1"/>
  <c r="AL28" i="2"/>
  <c r="AM28" i="2" s="1"/>
  <c r="AP25" i="2"/>
  <c r="AO13" i="2"/>
  <c r="AP10" i="2"/>
  <c r="AQ40" i="2"/>
  <c r="AO37" i="2"/>
  <c r="AO34" i="2"/>
  <c r="AL25" i="2"/>
  <c r="AM25" i="2" s="1"/>
  <c r="AL19" i="2"/>
  <c r="AM19" i="2" s="1"/>
  <c r="AP16" i="2"/>
  <c r="AQ7" i="2"/>
  <c r="AQ31" i="2"/>
  <c r="AO28" i="2"/>
  <c r="AO25" i="2"/>
  <c r="AP22" i="2"/>
  <c r="AL16" i="2"/>
  <c r="AM16" i="2" s="1"/>
  <c r="AP7" i="2"/>
  <c r="AP28" i="2"/>
  <c r="AL40" i="2"/>
  <c r="AM40" i="2" s="1"/>
  <c r="AL31" i="2"/>
  <c r="AM31" i="2" s="1"/>
  <c r="AL22" i="2"/>
  <c r="AM22" i="2" s="1"/>
  <c r="AL13" i="2"/>
  <c r="AM13" i="2" s="1"/>
  <c r="F4" i="2" l="1"/>
  <c r="AI4" i="2" s="1"/>
  <c r="AL4" i="2" l="1"/>
  <c r="AM4" i="2" s="1"/>
  <c r="AO4" i="2"/>
</calcChain>
</file>

<file path=xl/sharedStrings.xml><?xml version="1.0" encoding="utf-8"?>
<sst xmlns="http://schemas.openxmlformats.org/spreadsheetml/2006/main" count="1257" uniqueCount="198">
  <si>
    <t>Sample ID</t>
  </si>
  <si>
    <t>Sample Weight [mg]</t>
  </si>
  <si>
    <t>Nitrogen</t>
  </si>
  <si>
    <t>Carbon</t>
  </si>
  <si>
    <t>Hydrogen</t>
  </si>
  <si>
    <t>Oxygen</t>
  </si>
  <si>
    <t>Reten. Time</t>
  </si>
  <si>
    <t>Response</t>
  </si>
  <si>
    <t>Weight</t>
  </si>
  <si>
    <t>Peak</t>
  </si>
  <si>
    <t>Element</t>
  </si>
  <si>
    <t>N Mean</t>
  </si>
  <si>
    <t>N SD</t>
  </si>
  <si>
    <t>N SE</t>
  </si>
  <si>
    <t>N RSE</t>
  </si>
  <si>
    <t>MOLES</t>
  </si>
  <si>
    <t>Carbon Response Ratio</t>
  </si>
  <si>
    <t>C Mean</t>
  </si>
  <si>
    <t>C SD</t>
  </si>
  <si>
    <t>C SE</t>
  </si>
  <si>
    <t>C RSE</t>
  </si>
  <si>
    <t>H Mean</t>
  </si>
  <si>
    <t>H SD</t>
  </si>
  <si>
    <t>H SE</t>
  </si>
  <si>
    <t>H RSE</t>
  </si>
  <si>
    <t>O Mean</t>
  </si>
  <si>
    <t>O SD</t>
  </si>
  <si>
    <t>O SE</t>
  </si>
  <si>
    <t>O RSE</t>
  </si>
  <si>
    <t>Cox</t>
  </si>
  <si>
    <t>OR</t>
  </si>
  <si>
    <t>DOU</t>
  </si>
  <si>
    <t>C/N</t>
  </si>
  <si>
    <t>H/C</t>
  </si>
  <si>
    <t>O/C</t>
  </si>
  <si>
    <t>[min]</t>
  </si>
  <si>
    <t>[mg]</t>
  </si>
  <si>
    <t>[%]</t>
  </si>
  <si>
    <t>Type</t>
  </si>
  <si>
    <t>Name</t>
  </si>
  <si>
    <t>90-100cm</t>
  </si>
  <si>
    <t>Ordnr</t>
  </si>
  <si>
    <t>PEAT</t>
  </si>
  <si>
    <t>20-30cm</t>
  </si>
  <si>
    <t>50-60cm</t>
  </si>
  <si>
    <t>eriophorum</t>
  </si>
  <si>
    <t>80-90cm</t>
  </si>
  <si>
    <t>0-10cm</t>
  </si>
  <si>
    <t>60-70cm</t>
  </si>
  <si>
    <t>30-40cm</t>
  </si>
  <si>
    <t>40-50cm</t>
  </si>
  <si>
    <t>10-20cm</t>
  </si>
  <si>
    <t>70-80cm</t>
  </si>
  <si>
    <t>shrub</t>
  </si>
  <si>
    <t>hummock</t>
  </si>
  <si>
    <t>0-10</t>
  </si>
  <si>
    <t>C moles</t>
  </si>
  <si>
    <t>H moles</t>
  </si>
  <si>
    <t>N moles</t>
  </si>
  <si>
    <t>O moles</t>
  </si>
  <si>
    <t>Rotmoos Hummock</t>
  </si>
  <si>
    <t>Depth</t>
  </si>
  <si>
    <t>pine bog</t>
  </si>
  <si>
    <t xml:space="preserve">OR </t>
  </si>
  <si>
    <t>dou</t>
  </si>
  <si>
    <t>IBM 50-60 PALUDI</t>
  </si>
  <si>
    <t>IBM 40-50 PALUDI</t>
  </si>
  <si>
    <t>IBM 30-40 PALUDI</t>
  </si>
  <si>
    <t>IBM 20-30 Paludi</t>
  </si>
  <si>
    <t>IBM 10-20 Paludi</t>
  </si>
  <si>
    <t>IBM 0-10 PALUDI</t>
  </si>
  <si>
    <t>IBM MONIC PALUDI 11</t>
  </si>
  <si>
    <t>grass</t>
  </si>
  <si>
    <t>SABLATNIG 97 MO GRAS</t>
  </si>
  <si>
    <t>fen</t>
  </si>
  <si>
    <t>SABLATNIG 10-20 SM</t>
  </si>
  <si>
    <t>meadow</t>
  </si>
  <si>
    <t>SABLATNIG 30 30-40</t>
  </si>
  <si>
    <t>SABLATING 10-20 28</t>
  </si>
  <si>
    <t>SABLATNIG 109 40-50</t>
  </si>
  <si>
    <t>SABLATNIG 26 30-40</t>
  </si>
  <si>
    <t>SABLATNIG 1-10 57</t>
  </si>
  <si>
    <t>SABLATNIG 61 0-10</t>
  </si>
  <si>
    <t>SABLATNIG 29 20-30</t>
  </si>
  <si>
    <t>SABLATNIG 105 GRAS</t>
  </si>
  <si>
    <t>SABLAT 40-50 57 32</t>
  </si>
  <si>
    <t>SABLATING 20-30 25</t>
  </si>
  <si>
    <t>GSTREIKL 30-40</t>
  </si>
  <si>
    <t>MEADOW</t>
  </si>
  <si>
    <t>GSTREIKL 40-50</t>
  </si>
  <si>
    <t>GSTREIKL 0-10</t>
  </si>
  <si>
    <t>GSTREIKL 103</t>
  </si>
  <si>
    <t>GSTREIKL 20-30</t>
  </si>
  <si>
    <t>GSTREIKL 10-20 39</t>
  </si>
  <si>
    <t>GSTREIKL102</t>
  </si>
  <si>
    <t>GSTREIKL 47 40-50</t>
  </si>
  <si>
    <t>40-50</t>
  </si>
  <si>
    <t>PINE BOG</t>
  </si>
  <si>
    <t>GSTREIKL 67 10-20</t>
  </si>
  <si>
    <t>GSTREIKL 30-40 36</t>
  </si>
  <si>
    <t>GSTREIKL 87 MOSS</t>
  </si>
  <si>
    <t>GSTREIKL 20-30 84</t>
  </si>
  <si>
    <t>FEN</t>
  </si>
  <si>
    <t>GTREIKLMOS 0-10 101</t>
  </si>
  <si>
    <t>GTREIKL 90 FEN GRAS</t>
  </si>
  <si>
    <t>GSTREIKL 111 SHRUB</t>
  </si>
  <si>
    <t>GSTREIKL 10-20 59</t>
  </si>
  <si>
    <t>GSTREIKL 20-30 88</t>
  </si>
  <si>
    <t>GSTREIKL 40-50 94</t>
  </si>
  <si>
    <t>GSTREKL 30-40 93</t>
  </si>
  <si>
    <t>GSTREIKL 0-10 94</t>
  </si>
  <si>
    <t>GSTREIKL GRASS 107</t>
  </si>
  <si>
    <t>GSTREIKL60 7/8/18 MOSS</t>
  </si>
  <si>
    <t>UBERLING 40-50 62</t>
  </si>
  <si>
    <t>UBERLING 38 30-40</t>
  </si>
  <si>
    <t>UBERLING 20-30 83</t>
  </si>
  <si>
    <t>UBERLING 10-20 37</t>
  </si>
  <si>
    <t>UBERLING 0-10 63</t>
  </si>
  <si>
    <t>UBERLING 98 GRASS</t>
  </si>
  <si>
    <t>OBERGURGL 20-30 50</t>
  </si>
  <si>
    <t>OBERGURGL 10-20 54</t>
  </si>
  <si>
    <t>OBERGURGL 0-10 49</t>
  </si>
  <si>
    <t>OBERGUR 215 200-250</t>
  </si>
  <si>
    <t>OBERGURG 150-200 165</t>
  </si>
  <si>
    <t>OBERGURGL 30-40 52</t>
  </si>
  <si>
    <t>OBERGURG80 50-100 53</t>
  </si>
  <si>
    <t>OBERGURGL GRASS 108</t>
  </si>
  <si>
    <t>OBERGURG 40-50 55</t>
  </si>
  <si>
    <t>OBERGURG 81 100-150</t>
  </si>
  <si>
    <t>bp2</t>
  </si>
  <si>
    <t>KAJEN 2 GRASS 43</t>
  </si>
  <si>
    <t>KAJENOOS 100 0-10</t>
  </si>
  <si>
    <t>KOJEN 10-20 2 80</t>
  </si>
  <si>
    <t>KGEUNOOS BP2 20-30 77</t>
  </si>
  <si>
    <t>KGEUNOOS BP2 20-30 78</t>
  </si>
  <si>
    <t>KGEUNOOS BP2 20-30 79</t>
  </si>
  <si>
    <t xml:space="preserve">KGEUNOOS BP2 30-40 </t>
  </si>
  <si>
    <t>KGEUNOOS BP2 40-50</t>
  </si>
  <si>
    <t>bp22</t>
  </si>
  <si>
    <t>KOJENOOS GRASS 22</t>
  </si>
  <si>
    <t xml:space="preserve">KGEUNOOS BP22 0-10 </t>
  </si>
  <si>
    <t>KGEUNOOS BP22 10-20</t>
  </si>
  <si>
    <t>KGEUNOOS BP22 20-30</t>
  </si>
  <si>
    <t>KGEUNOOS 30-40 BP22</t>
  </si>
  <si>
    <t>KAJENOOS 22 40-50</t>
  </si>
  <si>
    <t>bp11</t>
  </si>
  <si>
    <t>KAJENOOS 91 GRASS 11</t>
  </si>
  <si>
    <t>KAJENOOS 30-40 BP11</t>
  </si>
  <si>
    <t>KAJENOOS 11 10-20 78</t>
  </si>
  <si>
    <t>Kajenoos 65 11 20-30</t>
  </si>
  <si>
    <t>Kajenoos 74 11 40-50</t>
  </si>
  <si>
    <t>KOJENOOS 0-10 11</t>
  </si>
  <si>
    <t>Kojenmoos BP2</t>
  </si>
  <si>
    <t>Kojenmoos BP22</t>
  </si>
  <si>
    <t>Kojenmoos BP11</t>
  </si>
  <si>
    <t>RHINE DELTA 30-40</t>
  </si>
  <si>
    <t>RHINE DELTA 40-50</t>
  </si>
  <si>
    <t>RHINE DELTA 20-30 44</t>
  </si>
  <si>
    <t>RHINE DELTA 10-20 86</t>
  </si>
  <si>
    <t>RHINE DELTA 0-10 46</t>
  </si>
  <si>
    <t>RHINE D 110 GRAS</t>
  </si>
  <si>
    <t>Rhine Delta Fen</t>
  </si>
  <si>
    <t>HEIDEN 92 SHRUB</t>
  </si>
  <si>
    <t>HEIDEN 20-30 64</t>
  </si>
  <si>
    <t>HEIDEN 106 GRASS</t>
  </si>
  <si>
    <t>HEIDN 10-20 43</t>
  </si>
  <si>
    <t>HEIDEN 30-40 84</t>
  </si>
  <si>
    <t>HEIDEN 40-50 69</t>
  </si>
  <si>
    <t>HEIDEN 0-10 68</t>
  </si>
  <si>
    <t>TYPE</t>
  </si>
  <si>
    <t>O mean</t>
  </si>
  <si>
    <t>Calluna</t>
  </si>
  <si>
    <t>10-20</t>
  </si>
  <si>
    <t>20-30</t>
  </si>
  <si>
    <t>30-40</t>
  </si>
  <si>
    <t>50-60</t>
  </si>
  <si>
    <t>60-70</t>
  </si>
  <si>
    <t>70-80</t>
  </si>
  <si>
    <t>80-90</t>
  </si>
  <si>
    <t>90-100</t>
  </si>
  <si>
    <t>Pinus Mugo</t>
  </si>
  <si>
    <t>Cotton grass</t>
  </si>
  <si>
    <t>BIOMASS</t>
  </si>
  <si>
    <t>Leaves</t>
  </si>
  <si>
    <t>branches</t>
  </si>
  <si>
    <t>biomass</t>
  </si>
  <si>
    <t>leaves</t>
  </si>
  <si>
    <t>litter</t>
  </si>
  <si>
    <t>biomass 1</t>
  </si>
  <si>
    <t>biomass 2</t>
  </si>
  <si>
    <t>Birch</t>
  </si>
  <si>
    <t>Sphagnum</t>
  </si>
  <si>
    <t>STANDARD</t>
  </si>
  <si>
    <t>LIGNIN</t>
  </si>
  <si>
    <t>standard</t>
  </si>
  <si>
    <t>CELLULOSE</t>
  </si>
  <si>
    <t>HUMIC ACID</t>
  </si>
  <si>
    <t>GLUTEN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</si>
</sst>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0" fillId="0" borderId="0" xfId="0" applyNumberFormat="1"/>
    <xf numFmtId="165" fontId="2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165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s/ELEMENTAL%20ANALYSIS/bogs%20complete/bogs%20CHNO/rothmo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7">
          <cell r="G47" t="str">
            <v>shrub</v>
          </cell>
          <cell r="H47">
            <v>49.24666666666667</v>
          </cell>
          <cell r="I47">
            <v>1.0333333333333332</v>
          </cell>
          <cell r="J47">
            <v>6.3500000000000005</v>
          </cell>
          <cell r="K47">
            <v>42.706666666666671</v>
          </cell>
        </row>
        <row r="48">
          <cell r="G48" t="str">
            <v>pine bog</v>
          </cell>
          <cell r="H48">
            <v>51.023333333333333</v>
          </cell>
          <cell r="I48">
            <v>0.55000000000000004</v>
          </cell>
          <cell r="J48">
            <v>6.5166666666666666</v>
          </cell>
          <cell r="K48">
            <v>39.023333333333333</v>
          </cell>
        </row>
        <row r="49">
          <cell r="G49" t="str">
            <v>eriophorum</v>
          </cell>
          <cell r="H49">
            <v>45.636666666666663</v>
          </cell>
          <cell r="I49">
            <v>1.36</v>
          </cell>
          <cell r="J49">
            <v>5.8566666666666665</v>
          </cell>
          <cell r="K49">
            <v>42.993333333333339</v>
          </cell>
        </row>
        <row r="50">
          <cell r="G50" t="str">
            <v>0-10cm</v>
          </cell>
          <cell r="H50">
            <v>44.493333333333332</v>
          </cell>
          <cell r="I50">
            <v>0.7466666666666667</v>
          </cell>
          <cell r="J50">
            <v>5.9466666666666663</v>
          </cell>
          <cell r="K50">
            <v>48.063333333333333</v>
          </cell>
        </row>
        <row r="51">
          <cell r="G51" t="str">
            <v>10-20cm</v>
          </cell>
          <cell r="H51">
            <v>46.286666666666669</v>
          </cell>
          <cell r="I51">
            <v>0.95333333333333325</v>
          </cell>
          <cell r="J51">
            <v>5.9066666666666663</v>
          </cell>
          <cell r="K51">
            <v>45.533333333333331</v>
          </cell>
        </row>
        <row r="52">
          <cell r="G52" t="str">
            <v>20-30cm</v>
          </cell>
          <cell r="H52">
            <v>47.75333333333333</v>
          </cell>
          <cell r="I52">
            <v>1.7233333333333334</v>
          </cell>
          <cell r="J52">
            <v>5.94</v>
          </cell>
          <cell r="K52">
            <v>38.51</v>
          </cell>
        </row>
        <row r="53">
          <cell r="G53" t="str">
            <v>30-40cm</v>
          </cell>
          <cell r="H53">
            <v>46.29666666666666</v>
          </cell>
          <cell r="I53">
            <v>0.93333333333333346</v>
          </cell>
          <cell r="J53">
            <v>5.8233333333333333</v>
          </cell>
          <cell r="K53">
            <v>45.663333333333334</v>
          </cell>
        </row>
        <row r="54">
          <cell r="G54" t="str">
            <v>40-50cm</v>
          </cell>
          <cell r="H54">
            <v>46.366666666666674</v>
          </cell>
          <cell r="I54">
            <v>0.88</v>
          </cell>
          <cell r="J54">
            <v>5.9433333333333342</v>
          </cell>
          <cell r="K54">
            <v>46.443333333333328</v>
          </cell>
        </row>
        <row r="55">
          <cell r="G55" t="str">
            <v>50-60cm</v>
          </cell>
          <cell r="H55">
            <v>45.683333333333337</v>
          </cell>
          <cell r="I55">
            <v>1.0466666666666666</v>
          </cell>
          <cell r="J55">
            <v>5.7899999999999991</v>
          </cell>
          <cell r="K55">
            <v>43.426666666666669</v>
          </cell>
        </row>
        <row r="56">
          <cell r="G56" t="str">
            <v>60-70cm</v>
          </cell>
          <cell r="H56">
            <v>45.35</v>
          </cell>
          <cell r="I56">
            <v>1.0433333333333332</v>
          </cell>
          <cell r="J56">
            <v>5.98</v>
          </cell>
          <cell r="K56">
            <v>46.096666666666671</v>
          </cell>
        </row>
        <row r="57">
          <cell r="G57" t="str">
            <v>70-80cm</v>
          </cell>
          <cell r="H57">
            <v>46.096666666666671</v>
          </cell>
          <cell r="I57">
            <v>0.62333333333333341</v>
          </cell>
          <cell r="J57">
            <v>5.9633333333333338</v>
          </cell>
          <cell r="K57">
            <v>45.976666666666667</v>
          </cell>
        </row>
        <row r="58">
          <cell r="G58" t="str">
            <v>80-90cm</v>
          </cell>
          <cell r="H58">
            <v>45.536666666666662</v>
          </cell>
          <cell r="I58">
            <v>0.55333333333333334</v>
          </cell>
          <cell r="J58">
            <v>5.8900000000000006</v>
          </cell>
          <cell r="K58">
            <v>46.74</v>
          </cell>
        </row>
        <row r="59">
          <cell r="G59" t="str">
            <v>90-100cm</v>
          </cell>
          <cell r="H59">
            <v>45.21</v>
          </cell>
          <cell r="I59">
            <v>0.69666666666666666</v>
          </cell>
          <cell r="J59">
            <v>5.7233333333333336</v>
          </cell>
          <cell r="K59">
            <v>43.93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topLeftCell="AA1" zoomScale="80" zoomScaleNormal="80" workbookViewId="0">
      <selection activeCell="AR35" sqref="AR35"/>
    </sheetView>
  </sheetViews>
  <sheetFormatPr defaultRowHeight="15" x14ac:dyDescent="0.25"/>
  <cols>
    <col min="1" max="1" width="17.5703125" customWidth="1"/>
    <col min="2" max="2" width="16" customWidth="1"/>
    <col min="3" max="3" width="15" customWidth="1"/>
    <col min="4" max="4" width="12.85546875" customWidth="1"/>
    <col min="5" max="5" width="11.7109375" customWidth="1"/>
  </cols>
  <sheetData>
    <row r="1" spans="1:52" x14ac:dyDescent="0.25">
      <c r="A1" t="s">
        <v>0</v>
      </c>
      <c r="B1" t="s">
        <v>1</v>
      </c>
      <c r="C1" t="s">
        <v>2</v>
      </c>
      <c r="D1" t="s">
        <v>2</v>
      </c>
      <c r="E1" t="s">
        <v>2</v>
      </c>
      <c r="J1" t="s">
        <v>3</v>
      </c>
      <c r="K1" t="s">
        <v>3</v>
      </c>
      <c r="L1" t="s">
        <v>3</v>
      </c>
      <c r="Q1" t="s">
        <v>4</v>
      </c>
      <c r="R1" t="s">
        <v>4</v>
      </c>
      <c r="S1" t="s">
        <v>4</v>
      </c>
      <c r="X1" t="s">
        <v>4</v>
      </c>
      <c r="Y1" t="s">
        <v>5</v>
      </c>
      <c r="Z1" t="s">
        <v>5</v>
      </c>
      <c r="AA1" t="s">
        <v>5</v>
      </c>
      <c r="AG1" t="s">
        <v>56</v>
      </c>
      <c r="AH1" t="s">
        <v>57</v>
      </c>
      <c r="AI1" t="s">
        <v>58</v>
      </c>
      <c r="AJ1" t="s">
        <v>59</v>
      </c>
      <c r="AL1" t="s">
        <v>29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</row>
    <row r="2" spans="1:52" x14ac:dyDescent="0.25">
      <c r="C2" t="s">
        <v>7</v>
      </c>
      <c r="D2" t="s">
        <v>8</v>
      </c>
      <c r="E2" t="s">
        <v>8</v>
      </c>
      <c r="F2" t="s">
        <v>11</v>
      </c>
      <c r="G2" t="s">
        <v>12</v>
      </c>
      <c r="H2" t="s">
        <v>13</v>
      </c>
      <c r="I2" t="s">
        <v>14</v>
      </c>
      <c r="J2" t="s">
        <v>7</v>
      </c>
      <c r="K2" t="s">
        <v>8</v>
      </c>
      <c r="L2" t="s">
        <v>8</v>
      </c>
      <c r="M2" t="s">
        <v>17</v>
      </c>
      <c r="N2" t="s">
        <v>18</v>
      </c>
      <c r="O2" t="s">
        <v>19</v>
      </c>
      <c r="P2" t="s">
        <v>20</v>
      </c>
      <c r="Q2" t="s">
        <v>7</v>
      </c>
      <c r="R2" t="s">
        <v>8</v>
      </c>
      <c r="S2" t="s">
        <v>8</v>
      </c>
      <c r="T2" t="s">
        <v>21</v>
      </c>
      <c r="U2" t="s">
        <v>22</v>
      </c>
      <c r="V2" t="s">
        <v>23</v>
      </c>
      <c r="W2" t="s">
        <v>24</v>
      </c>
      <c r="X2" t="s">
        <v>9</v>
      </c>
      <c r="Y2" t="s">
        <v>7</v>
      </c>
      <c r="Z2" t="s">
        <v>8</v>
      </c>
      <c r="AA2" t="s">
        <v>8</v>
      </c>
      <c r="AB2" t="s">
        <v>25</v>
      </c>
      <c r="AC2" t="s">
        <v>26</v>
      </c>
      <c r="AD2" t="s">
        <v>27</v>
      </c>
      <c r="AE2" t="s">
        <v>28</v>
      </c>
      <c r="AS2" t="s">
        <v>60</v>
      </c>
    </row>
    <row r="3" spans="1:52" x14ac:dyDescent="0.25">
      <c r="D3" t="s">
        <v>36</v>
      </c>
      <c r="E3" t="s">
        <v>37</v>
      </c>
      <c r="K3" t="s">
        <v>36</v>
      </c>
      <c r="L3" t="s">
        <v>37</v>
      </c>
      <c r="R3" t="s">
        <v>36</v>
      </c>
      <c r="S3" t="s">
        <v>37</v>
      </c>
      <c r="X3" t="s">
        <v>38</v>
      </c>
      <c r="Z3" t="s">
        <v>36</v>
      </c>
      <c r="AA3" t="s">
        <v>37</v>
      </c>
      <c r="AS3" t="s">
        <v>61</v>
      </c>
      <c r="AT3" t="s">
        <v>29</v>
      </c>
      <c r="AU3" t="s">
        <v>63</v>
      </c>
      <c r="AV3" t="s">
        <v>64</v>
      </c>
      <c r="AW3" t="s">
        <v>31</v>
      </c>
      <c r="AX3" t="s">
        <v>32</v>
      </c>
      <c r="AY3" t="s">
        <v>33</v>
      </c>
      <c r="AZ3" t="s">
        <v>34</v>
      </c>
    </row>
    <row r="4" spans="1:52" x14ac:dyDescent="0.25">
      <c r="A4" t="s">
        <v>53</v>
      </c>
      <c r="B4">
        <v>2.1549999999999998</v>
      </c>
      <c r="C4">
        <v>57.267000000000003</v>
      </c>
      <c r="D4">
        <v>2.1999999999999999E-2</v>
      </c>
      <c r="E4">
        <v>1.03</v>
      </c>
      <c r="F4">
        <f>AVERAGE(E4:E6)</f>
        <v>1.0333333333333332</v>
      </c>
      <c r="G4">
        <v>2.5166114784235857E-2</v>
      </c>
      <c r="H4">
        <v>1.4529663145135593E-2</v>
      </c>
      <c r="I4">
        <v>1.4060964334002188</v>
      </c>
      <c r="J4">
        <v>6724.5540000000001</v>
      </c>
      <c r="K4">
        <v>1.06</v>
      </c>
      <c r="L4">
        <v>49.21</v>
      </c>
      <c r="M4">
        <v>49.24666666666667</v>
      </c>
      <c r="N4">
        <v>7.2341781380700243E-2</v>
      </c>
      <c r="O4">
        <v>4.1766546953804343E-2</v>
      </c>
      <c r="P4">
        <v>8.4810911643030326E-2</v>
      </c>
      <c r="Q4">
        <v>2825.0830000000001</v>
      </c>
      <c r="R4">
        <v>0.13600000000000001</v>
      </c>
      <c r="S4">
        <v>6.32</v>
      </c>
      <c r="T4">
        <v>6.3500000000000005</v>
      </c>
      <c r="U4">
        <v>2.6457513110645845E-2</v>
      </c>
      <c r="V4">
        <v>1.5275252316519432E-2</v>
      </c>
      <c r="W4">
        <v>0.24055515459085716</v>
      </c>
      <c r="X4" t="s">
        <v>41</v>
      </c>
      <c r="Y4">
        <v>3540.9119999999998</v>
      </c>
      <c r="Z4">
        <v>0.89400000000000002</v>
      </c>
      <c r="AA4">
        <v>43</v>
      </c>
      <c r="AB4">
        <v>42.706666666666671</v>
      </c>
      <c r="AC4">
        <v>0.35641735835019689</v>
      </c>
      <c r="AD4">
        <v>0.2057776577873415</v>
      </c>
      <c r="AE4">
        <v>0.48183966075712181</v>
      </c>
      <c r="AG4">
        <f>M4/12</f>
        <v>4.1038888888888891</v>
      </c>
      <c r="AH4">
        <f>T4/1</f>
        <v>6.3500000000000005</v>
      </c>
      <c r="AI4">
        <f>F4/14</f>
        <v>7.3809523809523797E-2</v>
      </c>
      <c r="AJ4">
        <f>AB4/16</f>
        <v>2.6691666666666669</v>
      </c>
      <c r="AL4">
        <f>((2*AJ4)-AH4+(3*AI4))/AG4</f>
        <v>-0.19255835541201724</v>
      </c>
      <c r="AM4">
        <f>1-(AL4/4)+((3*AI4)/(4*AG4))</f>
        <v>1.0616285366183835</v>
      </c>
      <c r="AN4">
        <f>AG4-(AH4/2)-(AI4/2)+1</f>
        <v>1.8919841269841271</v>
      </c>
      <c r="AO4">
        <f>AG4/AI4</f>
        <v>55.601075268817219</v>
      </c>
      <c r="AP4">
        <f>AH4/AG4</f>
        <v>1.5473128468931907</v>
      </c>
      <c r="AQ4">
        <f>AJ4/AG4</f>
        <v>0.65039935020982809</v>
      </c>
      <c r="AS4" t="s">
        <v>53</v>
      </c>
      <c r="AT4">
        <v>-0.19255835541201724</v>
      </c>
      <c r="AU4">
        <v>1.0616285366183835</v>
      </c>
      <c r="AV4">
        <v>1.8919841269841269</v>
      </c>
      <c r="AW4">
        <v>1.8919841269841271</v>
      </c>
      <c r="AX4">
        <v>55.601075268817219</v>
      </c>
      <c r="AY4">
        <v>1.5473128468931907</v>
      </c>
      <c r="AZ4">
        <v>0.65039935020982809</v>
      </c>
    </row>
    <row r="5" spans="1:52" x14ac:dyDescent="0.25">
      <c r="A5" t="s">
        <v>53</v>
      </c>
      <c r="B5">
        <v>1.8859999999999999</v>
      </c>
      <c r="C5">
        <v>51.649000000000001</v>
      </c>
      <c r="D5">
        <v>0.02</v>
      </c>
      <c r="E5">
        <v>1.06</v>
      </c>
      <c r="J5">
        <v>5934.1850000000004</v>
      </c>
      <c r="K5">
        <v>0.92800000000000005</v>
      </c>
      <c r="L5">
        <v>49.2</v>
      </c>
      <c r="Q5">
        <v>2469.848</v>
      </c>
      <c r="R5">
        <v>0.12</v>
      </c>
      <c r="S5">
        <v>6.36</v>
      </c>
      <c r="X5" t="s">
        <v>41</v>
      </c>
      <c r="Y5">
        <v>3109.45</v>
      </c>
      <c r="Z5">
        <v>0.76400000000000001</v>
      </c>
      <c r="AA5">
        <v>42.81</v>
      </c>
      <c r="AS5" t="s">
        <v>62</v>
      </c>
      <c r="AT5">
        <v>-0.3576934922397782</v>
      </c>
      <c r="AU5">
        <v>1.0963529757627228</v>
      </c>
      <c r="AV5">
        <v>1.9739682539682539</v>
      </c>
      <c r="AX5">
        <v>108.23131313131312</v>
      </c>
      <c r="AY5">
        <v>1.5326321290912652</v>
      </c>
      <c r="AZ5">
        <v>0.57361011302018683</v>
      </c>
    </row>
    <row r="6" spans="1:52" x14ac:dyDescent="0.25">
      <c r="A6" t="s">
        <v>53</v>
      </c>
      <c r="B6">
        <v>1.962</v>
      </c>
      <c r="C6">
        <v>51.210999999999999</v>
      </c>
      <c r="D6">
        <v>0.02</v>
      </c>
      <c r="E6">
        <v>1.01</v>
      </c>
      <c r="J6">
        <v>6174.5129999999999</v>
      </c>
      <c r="K6">
        <v>0.96799999999999997</v>
      </c>
      <c r="L6">
        <v>49.33</v>
      </c>
      <c r="Q6">
        <v>2578.9949999999999</v>
      </c>
      <c r="R6">
        <v>0.125</v>
      </c>
      <c r="S6">
        <v>6.37</v>
      </c>
      <c r="X6" t="s">
        <v>41</v>
      </c>
      <c r="Y6">
        <v>3010.2</v>
      </c>
      <c r="Z6">
        <v>0.73499999999999999</v>
      </c>
      <c r="AA6">
        <v>42.31</v>
      </c>
      <c r="AS6" t="s">
        <v>45</v>
      </c>
      <c r="AT6">
        <v>-5.0241555975249381E-2</v>
      </c>
      <c r="AU6">
        <v>1.0317179168797019</v>
      </c>
      <c r="AV6">
        <v>1.8261507936507939</v>
      </c>
      <c r="AW6">
        <v>1.8261507936507937</v>
      </c>
      <c r="AX6">
        <v>39.149101307189532</v>
      </c>
      <c r="AY6">
        <v>1.5399897743042874</v>
      </c>
      <c r="AZ6">
        <v>0.70655905339273983</v>
      </c>
    </row>
    <row r="7" spans="1:52" x14ac:dyDescent="0.25">
      <c r="A7" t="s">
        <v>54</v>
      </c>
      <c r="B7">
        <v>2.3239999999999998</v>
      </c>
      <c r="C7">
        <v>33.756</v>
      </c>
      <c r="D7">
        <v>1.2999999999999999E-2</v>
      </c>
      <c r="E7">
        <v>0.55000000000000004</v>
      </c>
      <c r="F7">
        <v>0.55000000000000004</v>
      </c>
      <c r="G7">
        <v>1.0000000000000009E-2</v>
      </c>
      <c r="H7">
        <v>5.7735026918962632E-3</v>
      </c>
      <c r="I7">
        <v>1.0497277621629568</v>
      </c>
      <c r="J7">
        <v>7436.0150000000003</v>
      </c>
      <c r="K7">
        <v>1.1890000000000001</v>
      </c>
      <c r="L7">
        <v>51.18</v>
      </c>
      <c r="M7">
        <v>51.023333333333333</v>
      </c>
      <c r="N7">
        <v>0.22143471573656251</v>
      </c>
      <c r="O7">
        <v>0.12784539273843262</v>
      </c>
      <c r="P7">
        <v>0.25056260417802173</v>
      </c>
      <c r="Q7">
        <v>3083.288</v>
      </c>
      <c r="R7">
        <v>0.151</v>
      </c>
      <c r="S7">
        <v>6.49</v>
      </c>
      <c r="T7">
        <v>6.5166666666666666</v>
      </c>
      <c r="U7">
        <v>2.5166114784235707E-2</v>
      </c>
      <c r="V7">
        <v>1.4529663145135508E-2</v>
      </c>
      <c r="W7">
        <v>0.22296158278980316</v>
      </c>
      <c r="X7" t="s">
        <v>41</v>
      </c>
      <c r="Y7">
        <v>2844.2420000000002</v>
      </c>
      <c r="Z7">
        <v>0.66900000000000004</v>
      </c>
      <c r="AA7">
        <v>38.96</v>
      </c>
      <c r="AB7">
        <v>39.023333333333333</v>
      </c>
      <c r="AC7">
        <v>0.82682122211112719</v>
      </c>
      <c r="AD7">
        <v>0.47736545515755469</v>
      </c>
      <c r="AE7">
        <v>1.2232821093983635</v>
      </c>
      <c r="AG7">
        <f t="shared" ref="AG7:AG42" si="0">M7/12</f>
        <v>4.2519444444444447</v>
      </c>
      <c r="AH7">
        <f t="shared" ref="AH7:AH42" si="1">T7/1</f>
        <v>6.5166666666666666</v>
      </c>
      <c r="AI7">
        <f t="shared" ref="AI7:AI42" si="2">F7/14</f>
        <v>3.9285714285714292E-2</v>
      </c>
      <c r="AJ7">
        <f t="shared" ref="AJ7:AJ42" si="3">AB7/16</f>
        <v>2.4389583333333333</v>
      </c>
      <c r="AL7">
        <f t="shared" ref="AL7:AL42" si="4">((2*AJ7)-AH7+(3*AI7))/AG7</f>
        <v>-0.3576934922397782</v>
      </c>
      <c r="AM7">
        <f t="shared" ref="AM7" si="5">1-(AL7/4)+((3*AI7)/(4*AG7))</f>
        <v>1.0963529757627228</v>
      </c>
      <c r="AN7">
        <f t="shared" ref="AN7:AN40" si="6">AG7-(AH7/2)-(AI7/2)+1</f>
        <v>1.9739682539682541</v>
      </c>
      <c r="AO7">
        <f t="shared" ref="AO7:AO42" si="7">AG7/AI7</f>
        <v>108.23131313131312</v>
      </c>
      <c r="AP7">
        <f t="shared" ref="AP7:AP42" si="8">AH7/AG7</f>
        <v>1.5326321290912652</v>
      </c>
      <c r="AQ7">
        <f t="shared" ref="AQ7:AQ42" si="9">AJ7/AG7</f>
        <v>0.57361011302018683</v>
      </c>
      <c r="AS7" t="s">
        <v>47</v>
      </c>
      <c r="AT7">
        <v>5.9671860952951822E-2</v>
      </c>
      <c r="AU7">
        <v>0.99587016781540305</v>
      </c>
      <c r="AV7">
        <v>1.7077777777777776</v>
      </c>
      <c r="AW7">
        <v>1.7077777777777781</v>
      </c>
      <c r="AX7">
        <v>69.520833333333329</v>
      </c>
      <c r="AY7">
        <v>1.6038357806412944</v>
      </c>
      <c r="AZ7">
        <v>0.8101775546898411</v>
      </c>
    </row>
    <row r="8" spans="1:52" x14ac:dyDescent="0.25">
      <c r="A8" t="s">
        <v>54</v>
      </c>
      <c r="B8">
        <v>2.1339999999999999</v>
      </c>
      <c r="C8">
        <v>30.175999999999998</v>
      </c>
      <c r="D8">
        <v>1.0999999999999999E-2</v>
      </c>
      <c r="E8">
        <v>0.54</v>
      </c>
      <c r="J8">
        <v>6815.39</v>
      </c>
      <c r="K8">
        <v>1.083</v>
      </c>
      <c r="L8">
        <v>50.77</v>
      </c>
      <c r="Q8">
        <v>2837.2020000000002</v>
      </c>
      <c r="R8">
        <v>0.13900000000000001</v>
      </c>
      <c r="S8">
        <v>6.52</v>
      </c>
      <c r="X8" t="s">
        <v>41</v>
      </c>
      <c r="Y8">
        <v>2657.2739999999999</v>
      </c>
      <c r="Z8">
        <v>0.621</v>
      </c>
      <c r="AA8">
        <v>38.229999999999997</v>
      </c>
      <c r="AS8" t="s">
        <v>51</v>
      </c>
      <c r="AT8">
        <v>-2.7777206230324234E-3</v>
      </c>
      <c r="AU8">
        <v>1.0139348984588794</v>
      </c>
      <c r="AV8">
        <v>1.8698412698412701</v>
      </c>
      <c r="AW8">
        <v>1.8698412698412703</v>
      </c>
      <c r="AX8">
        <v>56.644522144522156</v>
      </c>
      <c r="AY8">
        <v>1.5313265159153102</v>
      </c>
      <c r="AZ8">
        <v>0.73779346103989618</v>
      </c>
    </row>
    <row r="9" spans="1:52" x14ac:dyDescent="0.25">
      <c r="A9" t="s">
        <v>54</v>
      </c>
      <c r="B9">
        <v>2.149</v>
      </c>
      <c r="C9">
        <v>31.382999999999999</v>
      </c>
      <c r="D9">
        <v>1.2E-2</v>
      </c>
      <c r="E9">
        <v>0.56000000000000005</v>
      </c>
      <c r="J9">
        <v>6904.8230000000003</v>
      </c>
      <c r="K9">
        <v>1.099</v>
      </c>
      <c r="L9">
        <v>51.12</v>
      </c>
      <c r="Q9">
        <v>2869.5450000000001</v>
      </c>
      <c r="R9">
        <v>0.14099999999999999</v>
      </c>
      <c r="S9">
        <v>6.54</v>
      </c>
      <c r="X9" t="s">
        <v>41</v>
      </c>
      <c r="Y9">
        <v>3666.9059999999999</v>
      </c>
      <c r="Z9">
        <v>0.88900000000000001</v>
      </c>
      <c r="AA9">
        <v>39.880000000000003</v>
      </c>
      <c r="AS9" t="s">
        <v>43</v>
      </c>
      <c r="AT9">
        <v>-0.19021858359426433</v>
      </c>
      <c r="AU9">
        <v>1.0707542230908837</v>
      </c>
      <c r="AV9">
        <v>1.9478968253968254</v>
      </c>
      <c r="AX9">
        <v>32.328175370728559</v>
      </c>
      <c r="AY9">
        <v>1.4926706687142259</v>
      </c>
      <c r="AZ9">
        <v>0.60482688817534547</v>
      </c>
    </row>
    <row r="10" spans="1:52" x14ac:dyDescent="0.25">
      <c r="A10" t="s">
        <v>45</v>
      </c>
      <c r="B10">
        <v>1.84</v>
      </c>
      <c r="C10">
        <v>64.117000000000004</v>
      </c>
      <c r="D10">
        <v>2.4E-2</v>
      </c>
      <c r="E10">
        <v>1.33</v>
      </c>
      <c r="F10">
        <v>1.36</v>
      </c>
      <c r="G10">
        <v>2.6457513110645845E-2</v>
      </c>
      <c r="H10">
        <v>1.5275252316519432E-2</v>
      </c>
      <c r="I10">
        <v>1.1231803173911346</v>
      </c>
      <c r="J10">
        <v>5356.7569999999996</v>
      </c>
      <c r="K10">
        <v>0.83899999999999997</v>
      </c>
      <c r="L10">
        <v>45.62</v>
      </c>
      <c r="M10">
        <v>45.636666666666663</v>
      </c>
      <c r="N10">
        <v>1.5275252316520303E-2</v>
      </c>
      <c r="O10">
        <v>8.8191710368824526E-3</v>
      </c>
      <c r="P10">
        <v>1.9324748455662375E-2</v>
      </c>
      <c r="Q10">
        <v>2157.8440000000001</v>
      </c>
      <c r="R10">
        <v>0.107</v>
      </c>
      <c r="S10">
        <v>5.81</v>
      </c>
      <c r="T10">
        <v>5.8566666666666665</v>
      </c>
      <c r="U10">
        <v>6.4291005073286334E-2</v>
      </c>
      <c r="V10">
        <v>3.7118429085533464E-2</v>
      </c>
      <c r="W10">
        <v>0.63378080396471481</v>
      </c>
      <c r="X10" t="s">
        <v>41</v>
      </c>
      <c r="Y10">
        <v>3498.357</v>
      </c>
      <c r="Z10">
        <v>0.84299999999999997</v>
      </c>
      <c r="AA10">
        <v>42.97</v>
      </c>
      <c r="AB10">
        <v>42.993333333333339</v>
      </c>
      <c r="AC10">
        <v>0.66530694670455104</v>
      </c>
      <c r="AD10">
        <v>0.38411514477360059</v>
      </c>
      <c r="AE10">
        <v>0.89342955056660078</v>
      </c>
      <c r="AG10">
        <f t="shared" ref="AG10:AG42" si="10">M10/12</f>
        <v>3.8030555555555554</v>
      </c>
      <c r="AH10">
        <f t="shared" ref="AH10:AH42" si="11">T10/1</f>
        <v>5.8566666666666665</v>
      </c>
      <c r="AI10">
        <f t="shared" ref="AI10:AI42" si="12">F10/14</f>
        <v>9.7142857142857156E-2</v>
      </c>
      <c r="AJ10">
        <f t="shared" ref="AJ10:AJ42" si="13">AB10/16</f>
        <v>2.6870833333333337</v>
      </c>
      <c r="AL10">
        <f t="shared" ref="AL10:AL42" si="14">((2*AJ10)-AH10+(3*AI10))/AG10</f>
        <v>-5.0241555975249381E-2</v>
      </c>
      <c r="AM10">
        <f t="shared" ref="AM10" si="15">1-(AL10/4)+((3*AI10)/(4*AG10))</f>
        <v>1.0317179168797019</v>
      </c>
      <c r="AN10">
        <f t="shared" ref="AN10:AN40" si="16">AG10-(AH10/2)-(AI10/2)+1</f>
        <v>1.8261507936507937</v>
      </c>
      <c r="AO10">
        <f t="shared" ref="AO10:AO42" si="17">AG10/AI10</f>
        <v>39.149101307189532</v>
      </c>
      <c r="AP10">
        <f t="shared" ref="AP10:AP42" si="18">AH10/AG10</f>
        <v>1.5399897743042874</v>
      </c>
      <c r="AQ10">
        <f t="shared" ref="AQ10:AQ42" si="19">AJ10/AG10</f>
        <v>0.70655905339273983</v>
      </c>
      <c r="AS10" t="s">
        <v>49</v>
      </c>
      <c r="AT10">
        <v>2.1923824609403179E-2</v>
      </c>
      <c r="AU10">
        <v>1.0074789401684787</v>
      </c>
      <c r="AV10">
        <v>1.9130555555555553</v>
      </c>
      <c r="AW10">
        <v>1.9130555555555553</v>
      </c>
      <c r="AX10">
        <v>57.870833333333316</v>
      </c>
      <c r="AY10">
        <v>1.5093959248326014</v>
      </c>
      <c r="AZ10">
        <v>0.7397400820793435</v>
      </c>
    </row>
    <row r="11" spans="1:52" x14ac:dyDescent="0.25">
      <c r="A11" t="s">
        <v>45</v>
      </c>
      <c r="B11">
        <v>1.863</v>
      </c>
      <c r="C11">
        <v>66.938000000000002</v>
      </c>
      <c r="D11">
        <v>2.5000000000000001E-2</v>
      </c>
      <c r="E11">
        <v>1.37</v>
      </c>
      <c r="J11">
        <v>5423.8019999999997</v>
      </c>
      <c r="K11">
        <v>0.85</v>
      </c>
      <c r="L11">
        <v>45.65</v>
      </c>
      <c r="Q11">
        <v>2191.3829999999998</v>
      </c>
      <c r="R11">
        <v>0.109</v>
      </c>
      <c r="S11">
        <v>5.83</v>
      </c>
      <c r="X11" t="s">
        <v>41</v>
      </c>
      <c r="Y11">
        <v>3888.5210000000002</v>
      </c>
      <c r="Z11">
        <v>0.95099999999999996</v>
      </c>
      <c r="AA11">
        <v>43.67</v>
      </c>
      <c r="AS11" t="s">
        <v>50</v>
      </c>
      <c r="AT11">
        <v>1.3109787408852424E-2</v>
      </c>
      <c r="AU11">
        <v>1.0089234363767074</v>
      </c>
      <c r="AV11">
        <v>1.8607936507936509</v>
      </c>
      <c r="AW11">
        <v>1.8607936507936507</v>
      </c>
      <c r="AX11">
        <v>61.470959595959599</v>
      </c>
      <c r="AY11">
        <v>1.5381739755571531</v>
      </c>
      <c r="AZ11">
        <v>0.75124011502516153</v>
      </c>
    </row>
    <row r="12" spans="1:52" x14ac:dyDescent="0.25">
      <c r="A12" t="s">
        <v>45</v>
      </c>
      <c r="B12">
        <v>2.1070000000000002</v>
      </c>
      <c r="C12">
        <v>76.343999999999994</v>
      </c>
      <c r="D12">
        <v>2.9000000000000001E-2</v>
      </c>
      <c r="E12">
        <v>1.38</v>
      </c>
      <c r="J12">
        <v>6092.53</v>
      </c>
      <c r="K12">
        <v>0.96199999999999997</v>
      </c>
      <c r="L12">
        <v>45.64</v>
      </c>
      <c r="Q12">
        <v>2540.645</v>
      </c>
      <c r="R12">
        <v>0.125</v>
      </c>
      <c r="S12">
        <v>5.93</v>
      </c>
      <c r="X12" t="s">
        <v>41</v>
      </c>
      <c r="Y12">
        <v>3192.26</v>
      </c>
      <c r="Z12">
        <v>0.76</v>
      </c>
      <c r="AA12">
        <v>42.34</v>
      </c>
      <c r="AS12" t="s">
        <v>44</v>
      </c>
      <c r="AT12">
        <v>-3.6086933861468377E-2</v>
      </c>
      <c r="AU12">
        <v>1.0237504560379422</v>
      </c>
      <c r="AV12">
        <v>1.8745634920634924</v>
      </c>
      <c r="AX12">
        <v>50.920912951167729</v>
      </c>
      <c r="AY12">
        <v>1.5209047792776356</v>
      </c>
      <c r="AZ12">
        <v>0.7129514775629332</v>
      </c>
    </row>
    <row r="13" spans="1:52" x14ac:dyDescent="0.25">
      <c r="A13" t="s">
        <v>47</v>
      </c>
      <c r="B13">
        <v>2.125</v>
      </c>
      <c r="C13">
        <v>40.572000000000003</v>
      </c>
      <c r="D13">
        <v>1.6E-2</v>
      </c>
      <c r="E13">
        <v>0.74</v>
      </c>
      <c r="F13">
        <v>0.7466666666666667</v>
      </c>
      <c r="G13">
        <v>5.7735026918962623E-3</v>
      </c>
      <c r="H13">
        <v>3.3333333333333361E-3</v>
      </c>
      <c r="I13">
        <v>0.44642857142857173</v>
      </c>
      <c r="J13">
        <v>6031.1409999999996</v>
      </c>
      <c r="K13">
        <v>0.94399999999999995</v>
      </c>
      <c r="L13">
        <v>44.43</v>
      </c>
      <c r="M13">
        <v>44.493333333333332</v>
      </c>
      <c r="N13">
        <v>0.11846237095944676</v>
      </c>
      <c r="O13">
        <v>6.8394281762277895E-2</v>
      </c>
      <c r="P13">
        <v>0.15371804411659701</v>
      </c>
      <c r="Q13">
        <v>2660.5569999999998</v>
      </c>
      <c r="R13">
        <v>0.129</v>
      </c>
      <c r="S13">
        <v>6.06</v>
      </c>
      <c r="T13">
        <v>5.9466666666666663</v>
      </c>
      <c r="U13">
        <v>0.13316656236958785</v>
      </c>
      <c r="V13">
        <v>7.6883750631138642E-2</v>
      </c>
      <c r="W13">
        <v>1.292888183259058</v>
      </c>
      <c r="X13" t="s">
        <v>41</v>
      </c>
      <c r="Y13">
        <v>3785.7649999999999</v>
      </c>
      <c r="Z13">
        <v>0.97199999999999998</v>
      </c>
      <c r="AA13">
        <v>49.19</v>
      </c>
      <c r="AB13">
        <v>48.063333333333333</v>
      </c>
      <c r="AC13">
        <v>1.0365969965870689</v>
      </c>
      <c r="AD13">
        <v>0.59847955502070183</v>
      </c>
      <c r="AE13">
        <v>1.2451894479936927</v>
      </c>
      <c r="AG13">
        <f t="shared" ref="AG13:AG42" si="20">M13/12</f>
        <v>3.7077777777777778</v>
      </c>
      <c r="AH13">
        <f t="shared" ref="AH13:AH42" si="21">T13/1</f>
        <v>5.9466666666666663</v>
      </c>
      <c r="AI13">
        <f t="shared" ref="AI13:AI42" si="22">F13/14</f>
        <v>5.3333333333333337E-2</v>
      </c>
      <c r="AJ13">
        <f t="shared" ref="AJ13:AJ42" si="23">AB13/16</f>
        <v>3.0039583333333333</v>
      </c>
      <c r="AL13">
        <f t="shared" ref="AL13:AL42" si="24">((2*AJ13)-AH13+(3*AI13))/AG13</f>
        <v>5.9671860952951822E-2</v>
      </c>
      <c r="AM13">
        <f t="shared" ref="AM13" si="25">1-(AL13/4)+((3*AI13)/(4*AG13))</f>
        <v>0.99587016781540305</v>
      </c>
      <c r="AN13">
        <f t="shared" ref="AN13:AN40" si="26">AG13-(AH13/2)-(AI13/2)+1</f>
        <v>1.7077777777777781</v>
      </c>
      <c r="AO13">
        <f t="shared" ref="AO13:AO42" si="27">AG13/AI13</f>
        <v>69.520833333333329</v>
      </c>
      <c r="AP13">
        <f t="shared" ref="AP13:AP42" si="28">AH13/AG13</f>
        <v>1.6038357806412944</v>
      </c>
      <c r="AQ13">
        <f t="shared" ref="AQ13:AQ42" si="29">AJ13/AG13</f>
        <v>0.8101775546898411</v>
      </c>
      <c r="AS13" t="s">
        <v>48</v>
      </c>
      <c r="AT13">
        <v>1.4962986297054968E-3</v>
      </c>
      <c r="AU13">
        <v>1.0144156560088202</v>
      </c>
      <c r="AV13">
        <v>1.7519047619047619</v>
      </c>
      <c r="AW13">
        <v>1.7519047619047619</v>
      </c>
      <c r="AX13">
        <v>50.71086261980831</v>
      </c>
      <c r="AY13">
        <v>1.5823594266813672</v>
      </c>
      <c r="AZ13">
        <v>0.76234840132304305</v>
      </c>
    </row>
    <row r="14" spans="1:52" x14ac:dyDescent="0.25">
      <c r="A14" t="s">
        <v>47</v>
      </c>
      <c r="B14">
        <v>1.9370000000000001</v>
      </c>
      <c r="C14">
        <v>37.723999999999997</v>
      </c>
      <c r="D14">
        <v>1.4999999999999999E-2</v>
      </c>
      <c r="E14">
        <v>0.75</v>
      </c>
      <c r="J14">
        <v>5526.134</v>
      </c>
      <c r="K14">
        <v>0.86</v>
      </c>
      <c r="L14">
        <v>44.42</v>
      </c>
      <c r="Q14">
        <v>2378.8240000000001</v>
      </c>
      <c r="R14">
        <v>0.11600000000000001</v>
      </c>
      <c r="S14">
        <v>5.98</v>
      </c>
      <c r="X14" t="s">
        <v>41</v>
      </c>
      <c r="Y14">
        <v>3302.0549999999998</v>
      </c>
      <c r="Z14">
        <v>0.82099999999999995</v>
      </c>
      <c r="AA14">
        <v>47.15</v>
      </c>
      <c r="AS14" t="s">
        <v>52</v>
      </c>
      <c r="AT14">
        <v>-2.1523093292563369E-2</v>
      </c>
      <c r="AU14">
        <v>1.0140736857328803</v>
      </c>
      <c r="AV14">
        <v>1.837460317460317</v>
      </c>
      <c r="AW14">
        <v>1.8374603174603177</v>
      </c>
      <c r="AX14">
        <v>86.277183600713016</v>
      </c>
      <c r="AY14">
        <v>1.5523899052715309</v>
      </c>
      <c r="AZ14">
        <v>0.74804758117000492</v>
      </c>
    </row>
    <row r="15" spans="1:52" x14ac:dyDescent="0.25">
      <c r="A15" t="s">
        <v>47</v>
      </c>
      <c r="B15">
        <v>1.9470000000000001</v>
      </c>
      <c r="C15">
        <v>37.805999999999997</v>
      </c>
      <c r="D15">
        <v>1.4999999999999999E-2</v>
      </c>
      <c r="E15">
        <v>0.75</v>
      </c>
      <c r="J15">
        <v>5578.2470000000003</v>
      </c>
      <c r="K15">
        <v>0.86899999999999999</v>
      </c>
      <c r="L15">
        <v>44.63</v>
      </c>
      <c r="Q15">
        <v>2317.9940000000001</v>
      </c>
      <c r="R15">
        <v>0.113</v>
      </c>
      <c r="S15">
        <v>5.8</v>
      </c>
      <c r="X15" t="s">
        <v>41</v>
      </c>
      <c r="Y15">
        <v>3156.5909999999999</v>
      </c>
      <c r="Z15">
        <v>0.77800000000000002</v>
      </c>
      <c r="AA15">
        <v>47.85</v>
      </c>
      <c r="AS15" t="s">
        <v>46</v>
      </c>
      <c r="AT15">
        <v>1.8729020046639469E-2</v>
      </c>
      <c r="AU15">
        <v>1.0031293463143254</v>
      </c>
      <c r="AV15">
        <v>1.8299603174603174</v>
      </c>
      <c r="AW15">
        <v>1.8299603174603165</v>
      </c>
      <c r="AX15">
        <v>96.011044176706818</v>
      </c>
      <c r="AY15">
        <v>1.5521557719054246</v>
      </c>
      <c r="AZ15">
        <v>0.76981919332406135</v>
      </c>
    </row>
    <row r="16" spans="1:52" x14ac:dyDescent="0.25">
      <c r="A16" s="1" t="s">
        <v>51</v>
      </c>
      <c r="B16">
        <v>1.96</v>
      </c>
      <c r="C16">
        <v>48.505000000000003</v>
      </c>
      <c r="D16">
        <v>1.9E-2</v>
      </c>
      <c r="E16">
        <v>0.96</v>
      </c>
      <c r="F16">
        <v>0.95333333333333325</v>
      </c>
      <c r="G16">
        <v>1.1547005383792525E-2</v>
      </c>
      <c r="H16">
        <v>6.6666666666666723E-3</v>
      </c>
      <c r="I16">
        <v>0.69930069930069994</v>
      </c>
      <c r="J16">
        <v>5857.973</v>
      </c>
      <c r="K16">
        <v>0.91500000000000004</v>
      </c>
      <c r="L16">
        <v>46.7</v>
      </c>
      <c r="M16">
        <v>46.286666666666669</v>
      </c>
      <c r="N16">
        <v>0.36473734842121014</v>
      </c>
      <c r="O16">
        <v>0.210581206294496</v>
      </c>
      <c r="P16">
        <v>0.45495003520343363</v>
      </c>
      <c r="Q16">
        <v>2410.4690000000001</v>
      </c>
      <c r="R16">
        <v>0.11700000000000001</v>
      </c>
      <c r="S16">
        <v>5.98</v>
      </c>
      <c r="T16">
        <v>5.9066666666666663</v>
      </c>
      <c r="U16">
        <v>8.73689494805414E-2</v>
      </c>
      <c r="V16">
        <v>5.0442486501405391E-2</v>
      </c>
      <c r="W16">
        <v>0.85399243512537348</v>
      </c>
      <c r="X16" t="s">
        <v>41</v>
      </c>
      <c r="Y16">
        <v>3379.951</v>
      </c>
      <c r="Z16">
        <v>0.84399999999999997</v>
      </c>
      <c r="AA16">
        <v>45.4</v>
      </c>
      <c r="AB16">
        <v>45.533333333333331</v>
      </c>
      <c r="AC16">
        <v>1.3449659227405477</v>
      </c>
      <c r="AD16">
        <v>0.77651643754512867</v>
      </c>
      <c r="AE16">
        <v>1.7053801703040894</v>
      </c>
      <c r="AG16">
        <f t="shared" ref="AG16:AG42" si="30">M16/12</f>
        <v>3.8572222222222226</v>
      </c>
      <c r="AH16">
        <f t="shared" ref="AH16:AH42" si="31">T16/1</f>
        <v>5.9066666666666663</v>
      </c>
      <c r="AI16">
        <f t="shared" ref="AI16:AI42" si="32">F16/14</f>
        <v>6.8095238095238084E-2</v>
      </c>
      <c r="AJ16">
        <f t="shared" ref="AJ16:AJ42" si="33">AB16/16</f>
        <v>2.8458333333333332</v>
      </c>
      <c r="AL16">
        <f t="shared" ref="AL16:AL42" si="34">((2*AJ16)-AH16+(3*AI16))/AG16</f>
        <v>-2.7777206230324234E-3</v>
      </c>
      <c r="AM16">
        <f t="shared" ref="AM16" si="35">1-(AL16/4)+((3*AI16)/(4*AG16))</f>
        <v>1.0139348984588794</v>
      </c>
      <c r="AN16">
        <f t="shared" ref="AN16:AN40" si="36">AG16-(AH16/2)-(AI16/2)+1</f>
        <v>1.8698412698412703</v>
      </c>
      <c r="AO16">
        <f t="shared" ref="AO16:AO42" si="37">AG16/AI16</f>
        <v>56.644522144522156</v>
      </c>
      <c r="AP16">
        <f t="shared" ref="AP16:AP42" si="38">AH16/AG16</f>
        <v>1.5313265159153102</v>
      </c>
      <c r="AQ16">
        <f t="shared" ref="AQ16:AQ42" si="39">AJ16/AG16</f>
        <v>0.73779346103989618</v>
      </c>
      <c r="AS16" t="s">
        <v>40</v>
      </c>
      <c r="AT16">
        <v>-2.1976806648339571E-2</v>
      </c>
      <c r="AU16">
        <v>1.0154003539040035</v>
      </c>
      <c r="AV16">
        <v>1.8809523809523812</v>
      </c>
      <c r="AX16">
        <v>75.710526315789465</v>
      </c>
      <c r="AY16">
        <v>1.5191329351913294</v>
      </c>
      <c r="AZ16">
        <v>0.72876575978765756</v>
      </c>
    </row>
    <row r="17" spans="1:43" x14ac:dyDescent="0.25">
      <c r="A17" s="1" t="s">
        <v>51</v>
      </c>
      <c r="B17">
        <v>1.835</v>
      </c>
      <c r="C17">
        <v>44.639000000000003</v>
      </c>
      <c r="D17">
        <v>1.7000000000000001E-2</v>
      </c>
      <c r="E17">
        <v>0.94</v>
      </c>
      <c r="J17">
        <v>5427.5450000000001</v>
      </c>
      <c r="K17">
        <v>0.84399999999999997</v>
      </c>
      <c r="L17">
        <v>46.01</v>
      </c>
      <c r="Q17">
        <v>2228.9549999999999</v>
      </c>
      <c r="R17">
        <v>0.109</v>
      </c>
      <c r="S17">
        <v>5.93</v>
      </c>
      <c r="X17" t="s">
        <v>41</v>
      </c>
      <c r="Y17">
        <v>3416.6410000000001</v>
      </c>
      <c r="Z17">
        <v>0.85599999999999998</v>
      </c>
      <c r="AA17">
        <v>44.26</v>
      </c>
    </row>
    <row r="18" spans="1:43" x14ac:dyDescent="0.25">
      <c r="A18" s="1" t="s">
        <v>51</v>
      </c>
      <c r="B18">
        <v>1.5920000000000001</v>
      </c>
      <c r="C18">
        <v>39.43</v>
      </c>
      <c r="D18">
        <v>1.4999999999999999E-2</v>
      </c>
      <c r="E18">
        <v>0.96</v>
      </c>
      <c r="J18">
        <v>4755.4380000000001</v>
      </c>
      <c r="K18">
        <v>0.73499999999999999</v>
      </c>
      <c r="L18">
        <v>46.15</v>
      </c>
      <c r="Q18">
        <v>1872.6990000000001</v>
      </c>
      <c r="R18">
        <v>9.1999999999999998E-2</v>
      </c>
      <c r="S18">
        <v>5.81</v>
      </c>
      <c r="X18" t="s">
        <v>41</v>
      </c>
      <c r="Y18">
        <v>3837.8620000000001</v>
      </c>
      <c r="Z18">
        <v>0.98899999999999999</v>
      </c>
      <c r="AA18">
        <v>46.94</v>
      </c>
    </row>
    <row r="19" spans="1:43" x14ac:dyDescent="0.25">
      <c r="A19" t="s">
        <v>43</v>
      </c>
      <c r="B19">
        <v>1.704</v>
      </c>
      <c r="C19">
        <v>76.509</v>
      </c>
      <c r="D19">
        <v>2.9000000000000001E-2</v>
      </c>
      <c r="E19">
        <v>1.71</v>
      </c>
      <c r="F19">
        <v>1.7233333333333334</v>
      </c>
      <c r="G19">
        <v>1.527525231651948E-2</v>
      </c>
      <c r="H19">
        <v>8.8191710368819773E-3</v>
      </c>
      <c r="I19">
        <v>0.51175073714982455</v>
      </c>
      <c r="J19">
        <v>5184.5110000000004</v>
      </c>
      <c r="K19">
        <v>0.81100000000000005</v>
      </c>
      <c r="L19">
        <v>47.6</v>
      </c>
      <c r="M19">
        <v>47.75333333333333</v>
      </c>
      <c r="N19">
        <v>0.18583146486355087</v>
      </c>
      <c r="O19">
        <v>0.10728984626287358</v>
      </c>
      <c r="P19">
        <v>0.22467509338867844</v>
      </c>
      <c r="Q19">
        <v>2023.0930000000001</v>
      </c>
      <c r="R19">
        <v>0.10100000000000001</v>
      </c>
      <c r="S19">
        <v>5.91</v>
      </c>
      <c r="T19">
        <v>5.94</v>
      </c>
      <c r="U19">
        <v>5.1961524227066236E-2</v>
      </c>
      <c r="V19">
        <v>2.9999999999999954E-2</v>
      </c>
      <c r="W19">
        <v>0.50505050505050419</v>
      </c>
      <c r="X19" t="s">
        <v>41</v>
      </c>
      <c r="Y19">
        <v>2980.643</v>
      </c>
      <c r="Z19">
        <v>0.70399999999999996</v>
      </c>
      <c r="AA19">
        <v>38.119999999999997</v>
      </c>
      <c r="AB19">
        <v>38.51</v>
      </c>
      <c r="AC19">
        <v>0.71923570545406301</v>
      </c>
      <c r="AD19">
        <v>0.41525092815469367</v>
      </c>
      <c r="AE19">
        <v>1.078293763060747</v>
      </c>
      <c r="AG19">
        <f t="shared" ref="AG19:AG42" si="40">M19/12</f>
        <v>3.9794444444444443</v>
      </c>
      <c r="AH19">
        <f t="shared" ref="AH19:AH42" si="41">T19/1</f>
        <v>5.94</v>
      </c>
      <c r="AI19">
        <f t="shared" ref="AI19:AI42" si="42">F19/14</f>
        <v>0.1230952380952381</v>
      </c>
      <c r="AJ19">
        <f t="shared" ref="AJ19:AJ42" si="43">AB19/16</f>
        <v>2.4068749999999999</v>
      </c>
      <c r="AL19">
        <f t="shared" ref="AL19:AL42" si="44">((2*AJ19)-AH19+(3*AI19))/AG19</f>
        <v>-0.19021858359426433</v>
      </c>
      <c r="AM19">
        <f t="shared" ref="AM19" si="45">1-(AL19/4)+((3*AI19)/(4*AG19))</f>
        <v>1.0707542230908837</v>
      </c>
      <c r="AN19">
        <f t="shared" ref="AN19:AN40" si="46">AG19-(AH19/2)-(AI19/2)+1</f>
        <v>1.9478968253968252</v>
      </c>
      <c r="AO19">
        <f t="shared" ref="AO19:AO42" si="47">AG19/AI19</f>
        <v>32.328175370728559</v>
      </c>
      <c r="AP19">
        <f t="shared" ref="AP19:AP42" si="48">AH19/AG19</f>
        <v>1.4926706687142259</v>
      </c>
      <c r="AQ19">
        <f t="shared" ref="AQ19:AQ42" si="49">AJ19/AG19</f>
        <v>0.60482688817534547</v>
      </c>
    </row>
    <row r="20" spans="1:43" x14ac:dyDescent="0.25">
      <c r="A20" t="s">
        <v>43</v>
      </c>
      <c r="B20">
        <v>1.708</v>
      </c>
      <c r="C20">
        <v>77.331999999999994</v>
      </c>
      <c r="D20">
        <v>2.9000000000000001E-2</v>
      </c>
      <c r="E20">
        <v>1.72</v>
      </c>
      <c r="J20">
        <v>5233.277</v>
      </c>
      <c r="K20">
        <v>0.81899999999999995</v>
      </c>
      <c r="L20">
        <v>47.96</v>
      </c>
      <c r="Q20">
        <v>2027.393</v>
      </c>
      <c r="R20">
        <v>0.10100000000000001</v>
      </c>
      <c r="S20">
        <v>5.91</v>
      </c>
      <c r="X20" t="s">
        <v>41</v>
      </c>
      <c r="Y20">
        <v>3933.2420000000002</v>
      </c>
      <c r="Z20">
        <v>0.96399999999999997</v>
      </c>
      <c r="AA20">
        <v>39.340000000000003</v>
      </c>
    </row>
    <row r="21" spans="1:43" x14ac:dyDescent="0.25">
      <c r="A21" t="s">
        <v>43</v>
      </c>
      <c r="B21">
        <v>2.2530000000000001</v>
      </c>
      <c r="C21">
        <v>102.92400000000001</v>
      </c>
      <c r="D21">
        <v>3.9E-2</v>
      </c>
      <c r="E21">
        <v>1.74</v>
      </c>
      <c r="J21">
        <v>6763.808</v>
      </c>
      <c r="K21">
        <v>1.075</v>
      </c>
      <c r="L21">
        <v>47.7</v>
      </c>
      <c r="Q21">
        <v>2756.8670000000002</v>
      </c>
      <c r="R21">
        <v>0.13500000000000001</v>
      </c>
      <c r="S21">
        <v>6</v>
      </c>
      <c r="X21" t="s">
        <v>41</v>
      </c>
      <c r="Y21">
        <v>3367.9670000000001</v>
      </c>
      <c r="Z21">
        <v>0.80700000000000005</v>
      </c>
      <c r="AA21">
        <v>38.07</v>
      </c>
    </row>
    <row r="22" spans="1:43" x14ac:dyDescent="0.25">
      <c r="A22" t="s">
        <v>49</v>
      </c>
      <c r="B22">
        <v>1.81</v>
      </c>
      <c r="C22">
        <v>43.808</v>
      </c>
      <c r="D22">
        <v>1.7000000000000001E-2</v>
      </c>
      <c r="E22">
        <v>0.93</v>
      </c>
      <c r="F22">
        <v>0.93333333333333346</v>
      </c>
      <c r="G22">
        <v>5.7735026918961981E-3</v>
      </c>
      <c r="H22">
        <v>3.3333333333332993E-3</v>
      </c>
      <c r="I22">
        <v>0.35714285714285343</v>
      </c>
      <c r="J22">
        <v>5367.723</v>
      </c>
      <c r="K22">
        <v>0.83399999999999996</v>
      </c>
      <c r="L22">
        <v>46.1</v>
      </c>
      <c r="M22">
        <v>46.29666666666666</v>
      </c>
      <c r="N22">
        <v>0.19035055380358762</v>
      </c>
      <c r="O22">
        <v>0.10989894347889566</v>
      </c>
      <c r="P22">
        <v>0.23737981887586365</v>
      </c>
      <c r="Q22">
        <v>2136.7379999999998</v>
      </c>
      <c r="R22">
        <v>0.105</v>
      </c>
      <c r="S22">
        <v>5.78</v>
      </c>
      <c r="T22">
        <v>5.8233333333333333</v>
      </c>
      <c r="U22">
        <v>4.0414518843273822E-2</v>
      </c>
      <c r="V22">
        <v>2.3333333333333345E-2</v>
      </c>
      <c r="W22">
        <v>0.40068689181453943</v>
      </c>
      <c r="X22" t="s">
        <v>41</v>
      </c>
      <c r="Y22">
        <v>3555.1680000000001</v>
      </c>
      <c r="Z22">
        <v>0.89800000000000002</v>
      </c>
      <c r="AA22">
        <v>45.6</v>
      </c>
      <c r="AB22">
        <v>45.663333333333334</v>
      </c>
      <c r="AC22">
        <v>1.4060701736874075</v>
      </c>
      <c r="AD22">
        <v>0.81179499327792859</v>
      </c>
      <c r="AE22">
        <v>1.7777830351367148</v>
      </c>
      <c r="AG22">
        <f t="shared" ref="AG22:AG42" si="50">M22/12</f>
        <v>3.8580555555555551</v>
      </c>
      <c r="AH22">
        <f t="shared" ref="AH22:AH42" si="51">T22/1</f>
        <v>5.8233333333333333</v>
      </c>
      <c r="AI22">
        <f t="shared" ref="AI22:AI42" si="52">F22/14</f>
        <v>6.666666666666668E-2</v>
      </c>
      <c r="AJ22">
        <f t="shared" ref="AJ22:AJ42" si="53">AB22/16</f>
        <v>2.8539583333333334</v>
      </c>
      <c r="AL22">
        <f t="shared" ref="AL22:AL42" si="54">((2*AJ22)-AH22+(3*AI22))/AG22</f>
        <v>2.1923824609403179E-2</v>
      </c>
      <c r="AM22">
        <f t="shared" ref="AM22" si="55">1-(AL22/4)+((3*AI22)/(4*AG22))</f>
        <v>1.0074789401684787</v>
      </c>
      <c r="AN22">
        <f t="shared" ref="AN22:AN40" si="56">AG22-(AH22/2)-(AI22/2)+1</f>
        <v>1.9130555555555553</v>
      </c>
      <c r="AO22">
        <f t="shared" ref="AO22:AO42" si="57">AG22/AI22</f>
        <v>57.870833333333316</v>
      </c>
      <c r="AP22">
        <f t="shared" ref="AP22:AP42" si="58">AH22/AG22</f>
        <v>1.5093959248326014</v>
      </c>
      <c r="AQ22">
        <f t="shared" ref="AQ22:AQ42" si="59">AJ22/AG22</f>
        <v>0.7397400820793435</v>
      </c>
    </row>
    <row r="23" spans="1:43" x14ac:dyDescent="0.25">
      <c r="A23" t="s">
        <v>49</v>
      </c>
      <c r="B23">
        <v>1.7430000000000001</v>
      </c>
      <c r="C23">
        <v>42.3</v>
      </c>
      <c r="D23">
        <v>1.6E-2</v>
      </c>
      <c r="E23">
        <v>0.94</v>
      </c>
      <c r="J23">
        <v>5201.34</v>
      </c>
      <c r="K23">
        <v>0.80700000000000005</v>
      </c>
      <c r="L23">
        <v>46.31</v>
      </c>
      <c r="Q23">
        <v>2084.3780000000002</v>
      </c>
      <c r="R23">
        <v>0.10199999999999999</v>
      </c>
      <c r="S23">
        <v>5.86</v>
      </c>
      <c r="X23" t="s">
        <v>41</v>
      </c>
      <c r="Y23">
        <v>3713.5720000000001</v>
      </c>
      <c r="Z23">
        <v>0.94899999999999995</v>
      </c>
      <c r="AA23">
        <v>47.1</v>
      </c>
    </row>
    <row r="24" spans="1:43" x14ac:dyDescent="0.25">
      <c r="A24" t="s">
        <v>49</v>
      </c>
      <c r="B24">
        <v>2.2109999999999999</v>
      </c>
      <c r="C24">
        <v>53.366999999999997</v>
      </c>
      <c r="D24">
        <v>2.1000000000000001E-2</v>
      </c>
      <c r="E24">
        <v>0.93</v>
      </c>
      <c r="J24">
        <v>6531.3639999999996</v>
      </c>
      <c r="K24">
        <v>1.028</v>
      </c>
      <c r="L24">
        <v>46.48</v>
      </c>
      <c r="Q24">
        <v>2665.1179999999999</v>
      </c>
      <c r="R24">
        <v>0.129</v>
      </c>
      <c r="S24">
        <v>5.83</v>
      </c>
      <c r="X24" t="s">
        <v>41</v>
      </c>
      <c r="Y24">
        <v>3040.3670000000002</v>
      </c>
      <c r="Z24">
        <v>0.74399999999999999</v>
      </c>
      <c r="AA24">
        <v>44.29</v>
      </c>
    </row>
    <row r="25" spans="1:43" x14ac:dyDescent="0.25">
      <c r="A25" t="s">
        <v>50</v>
      </c>
      <c r="B25">
        <v>2.097</v>
      </c>
      <c r="C25">
        <v>47.497</v>
      </c>
      <c r="D25">
        <v>1.7999999999999999E-2</v>
      </c>
      <c r="E25">
        <v>0.87</v>
      </c>
      <c r="F25">
        <v>0.88</v>
      </c>
      <c r="G25">
        <v>1.0000000000000009E-2</v>
      </c>
      <c r="H25">
        <v>5.7735026918962632E-3</v>
      </c>
      <c r="I25">
        <v>0.6560798513518481</v>
      </c>
      <c r="J25">
        <v>6189.56</v>
      </c>
      <c r="K25">
        <v>0.97</v>
      </c>
      <c r="L25">
        <v>46.28</v>
      </c>
      <c r="M25">
        <v>46.366666666666674</v>
      </c>
      <c r="N25">
        <v>9.0184995056457801E-2</v>
      </c>
      <c r="O25">
        <v>5.206833117271098E-2</v>
      </c>
      <c r="P25">
        <v>0.11229690403891654</v>
      </c>
      <c r="Q25">
        <v>2587.6950000000002</v>
      </c>
      <c r="R25">
        <v>0.125</v>
      </c>
      <c r="S25">
        <v>5.98</v>
      </c>
      <c r="T25">
        <v>5.9433333333333342</v>
      </c>
      <c r="U25">
        <v>4.7258156262526427E-2</v>
      </c>
      <c r="V25">
        <v>2.7284509239575032E-2</v>
      </c>
      <c r="W25">
        <v>0.45907755310558096</v>
      </c>
      <c r="X25" t="s">
        <v>41</v>
      </c>
      <c r="Y25">
        <v>3127.2890000000002</v>
      </c>
      <c r="Z25">
        <v>0.76900000000000002</v>
      </c>
      <c r="AA25">
        <v>45.18</v>
      </c>
      <c r="AB25">
        <v>46.443333333333328</v>
      </c>
      <c r="AC25">
        <v>1.1598419432549136</v>
      </c>
      <c r="AD25">
        <v>0.66963505815564306</v>
      </c>
      <c r="AE25">
        <v>1.4418324657051098</v>
      </c>
      <c r="AG25">
        <f t="shared" ref="AG25:AG42" si="60">M25/12</f>
        <v>3.8638888888888894</v>
      </c>
      <c r="AH25">
        <f t="shared" ref="AH25:AH42" si="61">T25/1</f>
        <v>5.9433333333333342</v>
      </c>
      <c r="AI25">
        <f t="shared" ref="AI25:AI42" si="62">F25/14</f>
        <v>6.2857142857142861E-2</v>
      </c>
      <c r="AJ25">
        <f t="shared" ref="AJ25:AJ42" si="63">AB25/16</f>
        <v>2.902708333333333</v>
      </c>
      <c r="AL25">
        <f t="shared" ref="AL25:AL42" si="64">((2*AJ25)-AH25+(3*AI25))/AG25</f>
        <v>1.3109787408852424E-2</v>
      </c>
      <c r="AM25">
        <f t="shared" ref="AM25" si="65">1-(AL25/4)+((3*AI25)/(4*AG25))</f>
        <v>1.0089234363767074</v>
      </c>
      <c r="AN25">
        <f t="shared" ref="AN25:AN40" si="66">AG25-(AH25/2)-(AI25/2)+1</f>
        <v>1.8607936507936507</v>
      </c>
      <c r="AO25">
        <f t="shared" ref="AO25:AO42" si="67">AG25/AI25</f>
        <v>61.470959595959599</v>
      </c>
      <c r="AP25">
        <f t="shared" ref="AP25:AP42" si="68">AH25/AG25</f>
        <v>1.5381739755571531</v>
      </c>
      <c r="AQ25">
        <f t="shared" ref="AQ25:AQ42" si="69">AJ25/AG25</f>
        <v>0.75124011502516153</v>
      </c>
    </row>
    <row r="26" spans="1:43" x14ac:dyDescent="0.25">
      <c r="A26" t="s">
        <v>50</v>
      </c>
      <c r="B26">
        <v>1.665</v>
      </c>
      <c r="C26">
        <v>38.497</v>
      </c>
      <c r="D26">
        <v>1.4999999999999999E-2</v>
      </c>
      <c r="E26">
        <v>0.89</v>
      </c>
      <c r="J26">
        <v>4995.1400000000003</v>
      </c>
      <c r="K26">
        <v>0.77400000000000002</v>
      </c>
      <c r="L26">
        <v>46.46</v>
      </c>
      <c r="Q26">
        <v>1995.229</v>
      </c>
      <c r="R26">
        <v>9.8000000000000004E-2</v>
      </c>
      <c r="S26">
        <v>5.89</v>
      </c>
      <c r="X26" t="s">
        <v>41</v>
      </c>
      <c r="Y26">
        <v>3827.7049999999999</v>
      </c>
      <c r="Z26">
        <v>0.98599999999999999</v>
      </c>
      <c r="AA26">
        <v>47.46</v>
      </c>
    </row>
    <row r="27" spans="1:43" x14ac:dyDescent="0.25">
      <c r="A27" t="s">
        <v>50</v>
      </c>
      <c r="B27">
        <v>1.7929999999999999</v>
      </c>
      <c r="C27">
        <v>41.024000000000001</v>
      </c>
      <c r="D27">
        <v>1.6E-2</v>
      </c>
      <c r="E27">
        <v>0.88</v>
      </c>
      <c r="J27">
        <v>5347.759</v>
      </c>
      <c r="K27">
        <v>0.83099999999999996</v>
      </c>
      <c r="L27">
        <v>46.36</v>
      </c>
      <c r="Q27">
        <v>2184.6559999999999</v>
      </c>
      <c r="R27">
        <v>0.107</v>
      </c>
      <c r="S27">
        <v>5.96</v>
      </c>
      <c r="X27" t="s">
        <v>41</v>
      </c>
      <c r="Y27">
        <v>3536.6260000000002</v>
      </c>
      <c r="Z27">
        <v>0.89300000000000002</v>
      </c>
      <c r="AA27">
        <v>46.69</v>
      </c>
    </row>
    <row r="28" spans="1:43" x14ac:dyDescent="0.25">
      <c r="A28" t="s">
        <v>44</v>
      </c>
      <c r="B28">
        <v>2.0379999999999998</v>
      </c>
      <c r="C28">
        <v>54.054000000000002</v>
      </c>
      <c r="D28">
        <v>2.1000000000000001E-2</v>
      </c>
      <c r="E28">
        <v>1.01</v>
      </c>
      <c r="F28">
        <v>1.0466666666666666</v>
      </c>
      <c r="G28">
        <v>3.5118845842842493E-2</v>
      </c>
      <c r="H28">
        <v>2.0275875100994083E-2</v>
      </c>
      <c r="I28">
        <v>1.9371855192032563</v>
      </c>
      <c r="J28">
        <v>5908.43</v>
      </c>
      <c r="K28">
        <v>0.93100000000000005</v>
      </c>
      <c r="L28">
        <v>45.67</v>
      </c>
      <c r="M28">
        <v>45.683333333333337</v>
      </c>
      <c r="N28">
        <v>0.12055427546683513</v>
      </c>
      <c r="O28">
        <v>6.9602043392737567E-2</v>
      </c>
      <c r="P28">
        <v>0.15235762873273453</v>
      </c>
      <c r="Q28">
        <v>2383.7089999999998</v>
      </c>
      <c r="R28">
        <v>0.11799999999999999</v>
      </c>
      <c r="S28">
        <v>5.77</v>
      </c>
      <c r="T28">
        <v>5.7899999999999991</v>
      </c>
      <c r="U28">
        <v>8.1853527718724603E-2</v>
      </c>
      <c r="V28">
        <v>4.7258156262526149E-2</v>
      </c>
      <c r="W28">
        <v>0.81620304425779189</v>
      </c>
      <c r="X28" t="s">
        <v>41</v>
      </c>
      <c r="Y28">
        <v>3886.0479999999998</v>
      </c>
      <c r="Z28">
        <v>0.95</v>
      </c>
      <c r="AA28">
        <v>43.88</v>
      </c>
      <c r="AB28">
        <v>43.426666666666669</v>
      </c>
      <c r="AC28">
        <v>0.6757465007925203</v>
      </c>
      <c r="AD28">
        <v>0.39014242413650929</v>
      </c>
      <c r="AE28">
        <v>0.89839366933491538</v>
      </c>
      <c r="AG28">
        <f t="shared" ref="AG28:AG42" si="70">M28/12</f>
        <v>3.8069444444444449</v>
      </c>
      <c r="AH28">
        <f t="shared" ref="AH28:AH42" si="71">T28/1</f>
        <v>5.7899999999999991</v>
      </c>
      <c r="AI28">
        <f t="shared" ref="AI28:AI42" si="72">F28/14</f>
        <v>7.4761904761904766E-2</v>
      </c>
      <c r="AJ28">
        <f t="shared" ref="AJ28:AJ42" si="73">AB28/16</f>
        <v>2.7141666666666668</v>
      </c>
      <c r="AL28">
        <f t="shared" ref="AL28:AL42" si="74">((2*AJ28)-AH28+(3*AI28))/AG28</f>
        <v>-3.6086933861468377E-2</v>
      </c>
      <c r="AM28">
        <f t="shared" ref="AM28" si="75">1-(AL28/4)+((3*AI28)/(4*AG28))</f>
        <v>1.0237504560379422</v>
      </c>
      <c r="AN28">
        <f t="shared" ref="AN28:AN40" si="76">AG28-(AH28/2)-(AI28/2)+1</f>
        <v>1.8745634920634928</v>
      </c>
      <c r="AO28">
        <f t="shared" ref="AO28:AO42" si="77">AG28/AI28</f>
        <v>50.920912951167729</v>
      </c>
      <c r="AP28">
        <f t="shared" ref="AP28:AP42" si="78">AH28/AG28</f>
        <v>1.5209047792776356</v>
      </c>
      <c r="AQ28">
        <f t="shared" ref="AQ28:AQ42" si="79">AJ28/AG28</f>
        <v>0.7129514775629332</v>
      </c>
    </row>
    <row r="29" spans="1:43" x14ac:dyDescent="0.25">
      <c r="A29" t="s">
        <v>44</v>
      </c>
      <c r="B29">
        <v>1.6559999999999999</v>
      </c>
      <c r="C29">
        <v>47.030999999999999</v>
      </c>
      <c r="D29">
        <v>1.7999999999999999E-2</v>
      </c>
      <c r="E29">
        <v>1.08</v>
      </c>
      <c r="J29">
        <v>4863.3609999999999</v>
      </c>
      <c r="K29">
        <v>0.75900000000000001</v>
      </c>
      <c r="L29">
        <v>45.81</v>
      </c>
      <c r="Q29">
        <v>1894.8340000000001</v>
      </c>
      <c r="R29">
        <v>9.5000000000000001E-2</v>
      </c>
      <c r="S29">
        <v>5.72</v>
      </c>
      <c r="X29" t="s">
        <v>41</v>
      </c>
      <c r="Y29">
        <v>3033.1550000000002</v>
      </c>
      <c r="Z29">
        <v>0.71799999999999997</v>
      </c>
      <c r="AA29">
        <v>42.65</v>
      </c>
    </row>
    <row r="30" spans="1:43" x14ac:dyDescent="0.25">
      <c r="A30" t="s">
        <v>44</v>
      </c>
      <c r="B30">
        <v>1.6160000000000001</v>
      </c>
      <c r="C30">
        <v>44.512999999999998</v>
      </c>
      <c r="D30">
        <v>1.7000000000000001E-2</v>
      </c>
      <c r="E30">
        <v>1.05</v>
      </c>
      <c r="J30">
        <v>4727.0519999999997</v>
      </c>
      <c r="K30">
        <v>0.73599999999999999</v>
      </c>
      <c r="L30">
        <v>45.57</v>
      </c>
      <c r="Q30">
        <v>1903.6969999999999</v>
      </c>
      <c r="R30">
        <v>9.5000000000000001E-2</v>
      </c>
      <c r="S30">
        <v>5.88</v>
      </c>
      <c r="X30" t="s">
        <v>41</v>
      </c>
      <c r="Y30">
        <v>3820.8020000000001</v>
      </c>
      <c r="Z30">
        <v>0.93200000000000005</v>
      </c>
      <c r="AA30">
        <v>43.75</v>
      </c>
    </row>
    <row r="31" spans="1:43" x14ac:dyDescent="0.25">
      <c r="A31" t="s">
        <v>48</v>
      </c>
      <c r="B31">
        <v>1.9970000000000001</v>
      </c>
      <c r="C31">
        <v>54.311</v>
      </c>
      <c r="D31">
        <v>2.1000000000000001E-2</v>
      </c>
      <c r="E31">
        <v>1.05</v>
      </c>
      <c r="F31">
        <v>1.0433333333333332</v>
      </c>
      <c r="G31">
        <v>5.7735026918962632E-3</v>
      </c>
      <c r="H31">
        <v>3.3333333333333366E-3</v>
      </c>
      <c r="I31">
        <v>0.31948881789137412</v>
      </c>
      <c r="J31">
        <v>5783.9949999999999</v>
      </c>
      <c r="K31">
        <v>0.90300000000000002</v>
      </c>
      <c r="L31">
        <v>45.22</v>
      </c>
      <c r="M31">
        <v>45.35</v>
      </c>
      <c r="N31">
        <v>0.11532562594670781</v>
      </c>
      <c r="O31">
        <v>6.6583281184793841E-2</v>
      </c>
      <c r="P31">
        <v>0.1468209066919379</v>
      </c>
      <c r="Q31">
        <v>2478.384</v>
      </c>
      <c r="R31">
        <v>0.12</v>
      </c>
      <c r="S31">
        <v>6.03</v>
      </c>
      <c r="T31">
        <v>5.98</v>
      </c>
      <c r="U31">
        <v>5.0000000000000266E-2</v>
      </c>
      <c r="V31">
        <v>2.8867513459481443E-2</v>
      </c>
      <c r="W31">
        <v>0.48273433878731509</v>
      </c>
      <c r="X31" t="s">
        <v>41</v>
      </c>
      <c r="Y31">
        <v>3386.0410000000002</v>
      </c>
      <c r="Z31">
        <v>0.84599999999999997</v>
      </c>
      <c r="AA31">
        <v>45.13</v>
      </c>
      <c r="AB31">
        <v>46.096666666666671</v>
      </c>
      <c r="AC31">
        <v>0.88274194039556653</v>
      </c>
      <c r="AD31">
        <v>0.50965129691235289</v>
      </c>
      <c r="AE31">
        <v>1.1056142098033543</v>
      </c>
      <c r="AG31">
        <f t="shared" ref="AG31:AG42" si="80">M31/12</f>
        <v>3.7791666666666668</v>
      </c>
      <c r="AH31">
        <f t="shared" ref="AH31:AH42" si="81">T31/1</f>
        <v>5.98</v>
      </c>
      <c r="AI31">
        <f t="shared" ref="AI31:AI42" si="82">F31/14</f>
        <v>7.452380952380952E-2</v>
      </c>
      <c r="AJ31">
        <f t="shared" ref="AJ31:AJ42" si="83">AB31/16</f>
        <v>2.8810416666666669</v>
      </c>
      <c r="AL31">
        <f t="shared" ref="AL31:AL42" si="84">((2*AJ31)-AH31+(3*AI31))/AG31</f>
        <v>1.4962986297054968E-3</v>
      </c>
      <c r="AM31">
        <f t="shared" ref="AM31" si="85">1-(AL31/4)+((3*AI31)/(4*AG31))</f>
        <v>1.0144156560088202</v>
      </c>
      <c r="AN31">
        <f t="shared" ref="AN31:AN40" si="86">AG31-(AH31/2)-(AI31/2)+1</f>
        <v>1.7519047619047619</v>
      </c>
      <c r="AO31">
        <f t="shared" ref="AO31:AO42" si="87">AG31/AI31</f>
        <v>50.71086261980831</v>
      </c>
      <c r="AP31">
        <f t="shared" ref="AP31:AP42" si="88">AH31/AG31</f>
        <v>1.5823594266813672</v>
      </c>
      <c r="AQ31">
        <f t="shared" ref="AQ31:AQ42" si="89">AJ31/AG31</f>
        <v>0.76234840132304305</v>
      </c>
    </row>
    <row r="32" spans="1:43" x14ac:dyDescent="0.25">
      <c r="A32" t="s">
        <v>48</v>
      </c>
      <c r="B32">
        <v>2.1179999999999999</v>
      </c>
      <c r="C32">
        <v>57.116999999999997</v>
      </c>
      <c r="D32">
        <v>2.1999999999999999E-2</v>
      </c>
      <c r="E32">
        <v>1.04</v>
      </c>
      <c r="J32">
        <v>6135.5810000000001</v>
      </c>
      <c r="K32">
        <v>0.96099999999999997</v>
      </c>
      <c r="L32">
        <v>45.39</v>
      </c>
      <c r="Q32">
        <v>2592.029</v>
      </c>
      <c r="R32">
        <v>0.126</v>
      </c>
      <c r="S32">
        <v>5.93</v>
      </c>
      <c r="X32" t="s">
        <v>41</v>
      </c>
      <c r="Y32">
        <v>3262.2139999999999</v>
      </c>
      <c r="Z32">
        <v>0.80900000000000005</v>
      </c>
      <c r="AA32">
        <v>46.3</v>
      </c>
    </row>
    <row r="33" spans="1:43" x14ac:dyDescent="0.25">
      <c r="A33" t="s">
        <v>48</v>
      </c>
      <c r="B33">
        <v>2.0030000000000001</v>
      </c>
      <c r="C33">
        <v>54.018000000000001</v>
      </c>
      <c r="D33">
        <v>2.1000000000000001E-2</v>
      </c>
      <c r="E33">
        <v>1.04</v>
      </c>
      <c r="J33">
        <v>5826.8230000000003</v>
      </c>
      <c r="K33">
        <v>0.91</v>
      </c>
      <c r="L33">
        <v>45.44</v>
      </c>
      <c r="Q33">
        <v>2465.4969999999998</v>
      </c>
      <c r="R33">
        <v>0.12</v>
      </c>
      <c r="S33">
        <v>5.98</v>
      </c>
      <c r="X33" t="s">
        <v>41</v>
      </c>
      <c r="Y33">
        <v>3433.511</v>
      </c>
      <c r="Z33">
        <v>0.86099999999999999</v>
      </c>
      <c r="AA33">
        <v>46.86</v>
      </c>
    </row>
    <row r="34" spans="1:43" x14ac:dyDescent="0.25">
      <c r="A34" t="s">
        <v>52</v>
      </c>
      <c r="B34">
        <v>2.1120000000000001</v>
      </c>
      <c r="C34">
        <v>34.152999999999999</v>
      </c>
      <c r="D34">
        <v>1.2999999999999999E-2</v>
      </c>
      <c r="E34">
        <v>0.62</v>
      </c>
      <c r="F34">
        <v>0.62333333333333341</v>
      </c>
      <c r="G34">
        <v>1.527525231651948E-2</v>
      </c>
      <c r="H34">
        <v>8.8191710368819773E-3</v>
      </c>
      <c r="I34">
        <v>1.4148402732965737</v>
      </c>
      <c r="J34">
        <v>6185.9430000000002</v>
      </c>
      <c r="K34">
        <v>0.97</v>
      </c>
      <c r="L34">
        <v>45.92</v>
      </c>
      <c r="M34">
        <v>46.096666666666671</v>
      </c>
      <c r="N34">
        <v>0.23245071162148129</v>
      </c>
      <c r="O34">
        <v>0.13420548092798229</v>
      </c>
      <c r="P34">
        <v>0.29113923116924351</v>
      </c>
      <c r="Q34">
        <v>2612.7289999999998</v>
      </c>
      <c r="R34">
        <v>0.127</v>
      </c>
      <c r="S34">
        <v>5.99</v>
      </c>
      <c r="T34">
        <v>5.9633333333333338</v>
      </c>
      <c r="U34">
        <v>3.7859388972002035E-2</v>
      </c>
      <c r="V34">
        <v>2.1858128414340126E-2</v>
      </c>
      <c r="W34">
        <v>0.366542119860371</v>
      </c>
      <c r="X34" t="s">
        <v>41</v>
      </c>
      <c r="Y34">
        <v>3231.2820000000002</v>
      </c>
      <c r="Z34">
        <v>0.8</v>
      </c>
      <c r="AA34">
        <v>45.51</v>
      </c>
      <c r="AB34">
        <v>45.976666666666667</v>
      </c>
      <c r="AC34">
        <v>0.6906036007242774</v>
      </c>
      <c r="AD34">
        <v>0.39872017478148641</v>
      </c>
      <c r="AE34">
        <v>0.86722288432136541</v>
      </c>
      <c r="AG34">
        <f t="shared" ref="AG34:AG42" si="90">M34/12</f>
        <v>3.8413888888888894</v>
      </c>
      <c r="AH34">
        <f t="shared" ref="AH34:AH42" si="91">T34/1</f>
        <v>5.9633333333333338</v>
      </c>
      <c r="AI34">
        <f t="shared" ref="AI34:AI42" si="92">F34/14</f>
        <v>4.4523809523809528E-2</v>
      </c>
      <c r="AJ34">
        <f t="shared" ref="AJ34:AJ42" si="93">AB34/16</f>
        <v>2.8735416666666667</v>
      </c>
      <c r="AL34">
        <f t="shared" ref="AL34:AL42" si="94">((2*AJ34)-AH34+(3*AI34))/AG34</f>
        <v>-2.1523093292563369E-2</v>
      </c>
      <c r="AM34">
        <f t="shared" ref="AM34" si="95">1-(AL34/4)+((3*AI34)/(4*AG34))</f>
        <v>1.0140736857328803</v>
      </c>
      <c r="AN34">
        <f t="shared" ref="AN34:AN40" si="96">AG34-(AH34/2)-(AI34/2)+1</f>
        <v>1.8374603174603177</v>
      </c>
      <c r="AO34">
        <f t="shared" ref="AO34:AO42" si="97">AG34/AI34</f>
        <v>86.277183600713016</v>
      </c>
      <c r="AP34">
        <f t="shared" ref="AP34:AP42" si="98">AH34/AG34</f>
        <v>1.5523899052715309</v>
      </c>
      <c r="AQ34">
        <f t="shared" ref="AQ34:AQ42" si="99">AJ34/AG34</f>
        <v>0.74804758117000492</v>
      </c>
    </row>
    <row r="35" spans="1:43" x14ac:dyDescent="0.25">
      <c r="A35" t="s">
        <v>52</v>
      </c>
      <c r="B35">
        <v>1.6279999999999999</v>
      </c>
      <c r="C35">
        <v>26.908999999999999</v>
      </c>
      <c r="D35">
        <v>0.01</v>
      </c>
      <c r="E35">
        <v>0.64</v>
      </c>
      <c r="J35">
        <v>4844.0519999999997</v>
      </c>
      <c r="K35">
        <v>0.749</v>
      </c>
      <c r="L35">
        <v>46.01</v>
      </c>
      <c r="Q35">
        <v>1957.3710000000001</v>
      </c>
      <c r="R35">
        <v>9.6000000000000002E-2</v>
      </c>
      <c r="S35">
        <v>5.92</v>
      </c>
      <c r="X35" t="s">
        <v>41</v>
      </c>
      <c r="Y35">
        <v>3530.0320000000002</v>
      </c>
      <c r="Z35">
        <v>0.89100000000000001</v>
      </c>
      <c r="AA35">
        <v>46.77</v>
      </c>
    </row>
    <row r="36" spans="1:43" x14ac:dyDescent="0.25">
      <c r="A36" t="s">
        <v>52</v>
      </c>
      <c r="B36">
        <v>2.3279999999999998</v>
      </c>
      <c r="C36">
        <v>37.067</v>
      </c>
      <c r="D36">
        <v>1.4E-2</v>
      </c>
      <c r="E36">
        <v>0.61</v>
      </c>
      <c r="J36">
        <v>6835.7020000000002</v>
      </c>
      <c r="K36">
        <v>1.079</v>
      </c>
      <c r="L36">
        <v>46.36</v>
      </c>
      <c r="Q36">
        <v>2889.7190000000001</v>
      </c>
      <c r="R36">
        <v>0.13900000000000001</v>
      </c>
      <c r="S36">
        <v>5.98</v>
      </c>
      <c r="X36" t="s">
        <v>41</v>
      </c>
      <c r="Y36">
        <v>3269.8829999999998</v>
      </c>
      <c r="Z36">
        <v>0.81100000000000005</v>
      </c>
      <c r="AA36">
        <v>45.65</v>
      </c>
    </row>
    <row r="37" spans="1:43" x14ac:dyDescent="0.25">
      <c r="A37" t="s">
        <v>46</v>
      </c>
      <c r="B37">
        <v>1.6679999999999999</v>
      </c>
      <c r="C37">
        <v>24.231000000000002</v>
      </c>
      <c r="D37">
        <v>8.9999999999999993E-3</v>
      </c>
      <c r="E37">
        <v>0.56000000000000005</v>
      </c>
      <c r="F37">
        <v>0.55333333333333334</v>
      </c>
      <c r="G37">
        <v>5.7735026918962623E-3</v>
      </c>
      <c r="H37">
        <v>3.3333333333333361E-3</v>
      </c>
      <c r="I37">
        <v>0.60240963855421736</v>
      </c>
      <c r="J37">
        <v>4901.1679999999997</v>
      </c>
      <c r="K37">
        <v>0.75800000000000001</v>
      </c>
      <c r="L37">
        <v>45.46</v>
      </c>
      <c r="M37">
        <v>45.536666666666662</v>
      </c>
      <c r="N37">
        <v>9.2915732431775949E-2</v>
      </c>
      <c r="O37">
        <v>5.3644923131437088E-2</v>
      </c>
      <c r="P37">
        <v>0.11780599472535778</v>
      </c>
      <c r="Q37">
        <v>1999.865</v>
      </c>
      <c r="R37">
        <v>9.8000000000000004E-2</v>
      </c>
      <c r="S37">
        <v>5.9</v>
      </c>
      <c r="T37">
        <v>5.8900000000000006</v>
      </c>
      <c r="U37">
        <v>1.0000000000000231E-2</v>
      </c>
      <c r="V37">
        <v>5.7735026918963915E-3</v>
      </c>
      <c r="W37">
        <v>9.8022117010125476E-2</v>
      </c>
      <c r="X37" t="s">
        <v>41</v>
      </c>
      <c r="Y37">
        <v>3006.9459999999999</v>
      </c>
      <c r="Z37">
        <v>0.73399999999999999</v>
      </c>
      <c r="AA37">
        <v>45.12</v>
      </c>
      <c r="AB37">
        <v>46.74</v>
      </c>
      <c r="AC37">
        <v>1.4616429112474789</v>
      </c>
      <c r="AD37">
        <v>0.84387992826784031</v>
      </c>
      <c r="AE37">
        <v>1.8054769539320503</v>
      </c>
      <c r="AG37">
        <f t="shared" ref="AG37:AG42" si="100">M37/12</f>
        <v>3.7947222222222217</v>
      </c>
      <c r="AH37">
        <f t="shared" ref="AH37:AH42" si="101">T37/1</f>
        <v>5.8900000000000006</v>
      </c>
      <c r="AI37">
        <f t="shared" ref="AI37:AI42" si="102">F37/14</f>
        <v>3.9523809523809524E-2</v>
      </c>
      <c r="AJ37">
        <f t="shared" ref="AJ37:AJ42" si="103">AB37/16</f>
        <v>2.9212500000000001</v>
      </c>
      <c r="AL37">
        <f t="shared" ref="AL37:AL42" si="104">((2*AJ37)-AH37+(3*AI37))/AG37</f>
        <v>1.8729020046639469E-2</v>
      </c>
      <c r="AM37">
        <f t="shared" ref="AM37" si="105">1-(AL37/4)+((3*AI37)/(4*AG37))</f>
        <v>1.0031293463143254</v>
      </c>
      <c r="AN37">
        <f t="shared" ref="AN37:AN40" si="106">AG37-(AH37/2)-(AI37/2)+1</f>
        <v>1.8299603174603165</v>
      </c>
      <c r="AO37">
        <f t="shared" ref="AO37:AO42" si="107">AG37/AI37</f>
        <v>96.011044176706818</v>
      </c>
      <c r="AP37">
        <f t="shared" ref="AP37:AP42" si="108">AH37/AG37</f>
        <v>1.5521557719054246</v>
      </c>
      <c r="AQ37">
        <f t="shared" ref="AQ37:AQ42" si="109">AJ37/AG37</f>
        <v>0.76981919332406135</v>
      </c>
    </row>
    <row r="38" spans="1:43" x14ac:dyDescent="0.25">
      <c r="A38" t="s">
        <v>46</v>
      </c>
      <c r="B38">
        <v>1.5169999999999999</v>
      </c>
      <c r="C38">
        <v>21.68</v>
      </c>
      <c r="D38">
        <v>8.0000000000000002E-3</v>
      </c>
      <c r="E38">
        <v>0.55000000000000004</v>
      </c>
      <c r="J38">
        <v>4493.5050000000001</v>
      </c>
      <c r="K38">
        <v>0.69199999999999995</v>
      </c>
      <c r="L38">
        <v>45.64</v>
      </c>
      <c r="Q38">
        <v>1800.114</v>
      </c>
      <c r="R38">
        <v>8.8999999999999996E-2</v>
      </c>
      <c r="S38">
        <v>5.88</v>
      </c>
      <c r="X38" t="s">
        <v>41</v>
      </c>
      <c r="Y38">
        <v>3382.8130000000001</v>
      </c>
      <c r="Z38">
        <v>0.84499999999999997</v>
      </c>
      <c r="AA38">
        <v>47.14</v>
      </c>
    </row>
    <row r="39" spans="1:43" x14ac:dyDescent="0.25">
      <c r="A39" t="s">
        <v>46</v>
      </c>
      <c r="B39">
        <v>1.8740000000000001</v>
      </c>
      <c r="C39">
        <v>26.844000000000001</v>
      </c>
      <c r="D39">
        <v>0.01</v>
      </c>
      <c r="E39">
        <v>0.55000000000000004</v>
      </c>
      <c r="J39">
        <v>5480.1970000000001</v>
      </c>
      <c r="K39">
        <v>0.85299999999999998</v>
      </c>
      <c r="L39">
        <v>45.51</v>
      </c>
      <c r="Q39">
        <v>2261.6750000000002</v>
      </c>
      <c r="R39">
        <v>0.11</v>
      </c>
      <c r="S39">
        <v>5.89</v>
      </c>
      <c r="X39" t="s">
        <v>41</v>
      </c>
      <c r="Y39">
        <v>3743.37</v>
      </c>
      <c r="Z39">
        <v>0.95799999999999996</v>
      </c>
      <c r="AA39">
        <v>47.96</v>
      </c>
    </row>
    <row r="40" spans="1:43" x14ac:dyDescent="0.25">
      <c r="A40" t="s">
        <v>40</v>
      </c>
      <c r="B40">
        <v>1.9219999999999999</v>
      </c>
      <c r="C40">
        <v>35.332999999999998</v>
      </c>
      <c r="D40">
        <v>1.2999999999999999E-2</v>
      </c>
      <c r="E40">
        <v>0.7</v>
      </c>
      <c r="F40">
        <v>0.69666666666666666</v>
      </c>
      <c r="G40">
        <v>5.7735026918962623E-3</v>
      </c>
      <c r="H40">
        <v>3.3333333333333361E-3</v>
      </c>
      <c r="I40">
        <v>0.47846889952153149</v>
      </c>
      <c r="J40">
        <v>5543.4660000000003</v>
      </c>
      <c r="K40">
        <v>0.87</v>
      </c>
      <c r="L40">
        <v>45.28</v>
      </c>
      <c r="M40">
        <v>45.21</v>
      </c>
      <c r="N40">
        <v>7.0000000000000284E-2</v>
      </c>
      <c r="O40">
        <v>4.0414518843273968E-2</v>
      </c>
      <c r="P40">
        <v>8.9392875123366439E-2</v>
      </c>
      <c r="Q40">
        <v>2248.6680000000001</v>
      </c>
      <c r="R40">
        <v>0.111</v>
      </c>
      <c r="S40">
        <v>5.79</v>
      </c>
      <c r="T40">
        <v>5.7233333333333336</v>
      </c>
      <c r="U40">
        <v>6.1101009266077921E-2</v>
      </c>
      <c r="V40">
        <v>3.5276684147527909E-2</v>
      </c>
      <c r="W40">
        <v>0.61636605965395297</v>
      </c>
      <c r="X40" t="s">
        <v>41</v>
      </c>
      <c r="Y40">
        <v>3541.98</v>
      </c>
      <c r="Z40">
        <v>0.85399999999999998</v>
      </c>
      <c r="AA40">
        <v>44.86</v>
      </c>
      <c r="AB40">
        <v>43.93</v>
      </c>
      <c r="AC40">
        <v>0.80727938162695567</v>
      </c>
      <c r="AD40">
        <v>0.4660829682935575</v>
      </c>
      <c r="AE40">
        <v>1.0609673760381459</v>
      </c>
      <c r="AG40">
        <f t="shared" ref="AG40:AG42" si="110">M40/12</f>
        <v>3.7675000000000001</v>
      </c>
      <c r="AH40">
        <f t="shared" ref="AH40:AH42" si="111">T40/1</f>
        <v>5.7233333333333336</v>
      </c>
      <c r="AI40">
        <f t="shared" ref="AI40:AI42" si="112">F40/14</f>
        <v>4.9761904761904764E-2</v>
      </c>
      <c r="AJ40">
        <f t="shared" ref="AJ40:AJ42" si="113">AB40/16</f>
        <v>2.745625</v>
      </c>
      <c r="AL40">
        <f t="shared" ref="AL40:AL42" si="114">((2*AJ40)-AH40+(3*AI40))/AG40</f>
        <v>-2.1976806648339571E-2</v>
      </c>
      <c r="AM40">
        <f t="shared" ref="AM40" si="115">1-(AL40/4)+((3*AI40)/(4*AG40))</f>
        <v>1.0154003539040035</v>
      </c>
      <c r="AN40">
        <f t="shared" ref="AN40" si="116">AG40-(AH40/2)-(AI40/2)+1</f>
        <v>1.8809523809523809</v>
      </c>
      <c r="AO40">
        <f t="shared" ref="AO40:AO42" si="117">AG40/AI40</f>
        <v>75.710526315789465</v>
      </c>
      <c r="AP40">
        <f t="shared" ref="AP40:AP42" si="118">AH40/AG40</f>
        <v>1.5191329351913294</v>
      </c>
      <c r="AQ40">
        <f t="shared" ref="AQ40:AQ42" si="119">AJ40/AG40</f>
        <v>0.72876575978765756</v>
      </c>
    </row>
    <row r="41" spans="1:43" x14ac:dyDescent="0.25">
      <c r="A41" t="s">
        <v>40</v>
      </c>
      <c r="B41">
        <v>2.1459999999999999</v>
      </c>
      <c r="C41">
        <v>38.716000000000001</v>
      </c>
      <c r="D41">
        <v>1.4999999999999999E-2</v>
      </c>
      <c r="E41">
        <v>0.69</v>
      </c>
      <c r="J41">
        <v>6135.0529999999999</v>
      </c>
      <c r="K41">
        <v>0.96899999999999997</v>
      </c>
      <c r="L41">
        <v>45.14</v>
      </c>
      <c r="Q41">
        <v>2489.6350000000002</v>
      </c>
      <c r="R41">
        <v>0.123</v>
      </c>
      <c r="S41">
        <v>5.71</v>
      </c>
      <c r="X41" t="s">
        <v>41</v>
      </c>
      <c r="Y41">
        <v>3299.2150000000001</v>
      </c>
      <c r="Z41">
        <v>0.78900000000000003</v>
      </c>
      <c r="AA41">
        <v>43.52</v>
      </c>
    </row>
    <row r="42" spans="1:43" x14ac:dyDescent="0.25">
      <c r="A42" t="s">
        <v>40</v>
      </c>
      <c r="B42">
        <v>1.921</v>
      </c>
      <c r="C42">
        <v>35.207000000000001</v>
      </c>
      <c r="D42">
        <v>1.2999999999999999E-2</v>
      </c>
      <c r="E42">
        <v>0.7</v>
      </c>
      <c r="J42">
        <v>5533.0529999999999</v>
      </c>
      <c r="K42">
        <v>0.86899999999999999</v>
      </c>
      <c r="L42">
        <v>45.21</v>
      </c>
      <c r="Q42">
        <v>2199.2759999999998</v>
      </c>
      <c r="R42">
        <v>0.109</v>
      </c>
      <c r="S42">
        <v>5.67</v>
      </c>
      <c r="X42" t="s">
        <v>41</v>
      </c>
      <c r="Y42">
        <v>2842.3359999999998</v>
      </c>
      <c r="Z42">
        <v>0.66800000000000004</v>
      </c>
      <c r="AA42">
        <v>43.41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G52" sqref="G52"/>
    </sheetView>
  </sheetViews>
  <sheetFormatPr defaultRowHeight="15" x14ac:dyDescent="0.25"/>
  <cols>
    <col min="1" max="1" width="14" customWidth="1"/>
  </cols>
  <sheetData>
    <row r="1" spans="1:14" x14ac:dyDescent="0.25">
      <c r="A1" t="s">
        <v>169</v>
      </c>
      <c r="B1" t="s">
        <v>169</v>
      </c>
      <c r="C1" t="s">
        <v>61</v>
      </c>
      <c r="D1" t="s">
        <v>11</v>
      </c>
      <c r="E1" t="s">
        <v>17</v>
      </c>
      <c r="F1" t="s">
        <v>21</v>
      </c>
      <c r="G1" t="s">
        <v>170</v>
      </c>
      <c r="H1" t="s">
        <v>32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</row>
    <row r="2" spans="1:14" x14ac:dyDescent="0.25">
      <c r="A2" t="s">
        <v>42</v>
      </c>
      <c r="B2" t="s">
        <v>171</v>
      </c>
      <c r="C2" t="s">
        <v>55</v>
      </c>
      <c r="D2">
        <v>5.2259929386583456E-2</v>
      </c>
      <c r="E2">
        <v>3.8034726598053634</v>
      </c>
      <c r="F2">
        <v>5.8986207379402087</v>
      </c>
      <c r="G2">
        <v>2.9830042708114539</v>
      </c>
      <c r="H2">
        <v>72.779904306220089</v>
      </c>
      <c r="I2">
        <v>5.893761093945156E-2</v>
      </c>
      <c r="J2">
        <v>0.99557063966866088</v>
      </c>
      <c r="K2">
        <v>1.8802922555285508</v>
      </c>
      <c r="L2">
        <v>72.779904306220089</v>
      </c>
      <c r="M2">
        <v>1.5508513575701792</v>
      </c>
      <c r="N2">
        <v>0.78428439944776795</v>
      </c>
    </row>
    <row r="3" spans="1:14" x14ac:dyDescent="0.25">
      <c r="A3" t="s">
        <v>42</v>
      </c>
      <c r="B3" t="s">
        <v>171</v>
      </c>
      <c r="C3" t="s">
        <v>172</v>
      </c>
      <c r="D3">
        <v>4.3106545010417406E-2</v>
      </c>
      <c r="E3">
        <v>3.9870560624565936</v>
      </c>
      <c r="F3">
        <v>6.160643724405487</v>
      </c>
      <c r="G3">
        <v>2.8369494934980954</v>
      </c>
      <c r="H3">
        <v>92.493055555555557</v>
      </c>
      <c r="I3">
        <v>-8.9646369847586047E-2</v>
      </c>
      <c r="J3">
        <v>1.0305203093325326</v>
      </c>
      <c r="K3">
        <v>1.9282874727590587</v>
      </c>
      <c r="L3">
        <v>92.493055555555557</v>
      </c>
      <c r="M3">
        <v>1.5451610481267359</v>
      </c>
      <c r="N3">
        <v>0.71153990539830314</v>
      </c>
    </row>
    <row r="4" spans="1:14" x14ac:dyDescent="0.25">
      <c r="A4" t="s">
        <v>42</v>
      </c>
      <c r="B4" t="s">
        <v>171</v>
      </c>
      <c r="C4" t="s">
        <v>173</v>
      </c>
      <c r="D4">
        <v>7.9058458509225979E-2</v>
      </c>
      <c r="E4">
        <v>3.9939438237443876</v>
      </c>
      <c r="F4">
        <v>6.0213706449479654</v>
      </c>
      <c r="G4">
        <v>2.8090303156868885</v>
      </c>
      <c r="H4">
        <v>50.518867924528301</v>
      </c>
      <c r="I4">
        <v>-4.1596638655462211E-2</v>
      </c>
      <c r="J4">
        <v>1.0252450980392156</v>
      </c>
      <c r="K4">
        <v>2.0227877305250179</v>
      </c>
      <c r="L4">
        <v>50.518867924528301</v>
      </c>
      <c r="M4">
        <v>1.5076252723311545</v>
      </c>
      <c r="N4">
        <v>0.70332244008714595</v>
      </c>
    </row>
    <row r="5" spans="1:14" x14ac:dyDescent="0.25">
      <c r="A5" t="s">
        <v>42</v>
      </c>
      <c r="B5" t="s">
        <v>171</v>
      </c>
      <c r="C5" t="s">
        <v>174</v>
      </c>
      <c r="D5">
        <v>5.5003872469945196E-2</v>
      </c>
      <c r="E5">
        <v>3.898039757358104</v>
      </c>
      <c r="F5">
        <v>6.1017300321143697</v>
      </c>
      <c r="G5">
        <v>2.8969836665630719</v>
      </c>
      <c r="H5">
        <v>70.868460388639761</v>
      </c>
      <c r="I5">
        <v>-3.6621248233532584E-2</v>
      </c>
      <c r="J5">
        <v>1.0197382991288941</v>
      </c>
      <c r="K5">
        <v>1.8746766775358918</v>
      </c>
      <c r="L5">
        <v>70.868460388639761</v>
      </c>
      <c r="M5">
        <v>1.5653329396131701</v>
      </c>
      <c r="N5">
        <v>0.74318987154879668</v>
      </c>
    </row>
    <row r="6" spans="1:14" x14ac:dyDescent="0.25">
      <c r="A6" t="s">
        <v>42</v>
      </c>
      <c r="B6" t="s">
        <v>171</v>
      </c>
      <c r="C6" t="s">
        <v>96</v>
      </c>
      <c r="D6">
        <v>5.030181086519115E-2</v>
      </c>
      <c r="E6">
        <v>3.8196570728720154</v>
      </c>
      <c r="F6">
        <v>5.9331836429203246</v>
      </c>
      <c r="G6">
        <v>2.9704191331564269</v>
      </c>
      <c r="H6">
        <v>75.934782608695656</v>
      </c>
      <c r="I6">
        <v>4.1511594617807068E-2</v>
      </c>
      <c r="J6">
        <v>0.99949899799599196</v>
      </c>
      <c r="K6">
        <v>1.8782161568444486</v>
      </c>
      <c r="L6">
        <v>75.934782608695656</v>
      </c>
      <c r="M6">
        <v>1.5533288799821865</v>
      </c>
      <c r="N6">
        <v>0.77766644399910934</v>
      </c>
    </row>
    <row r="7" spans="1:14" x14ac:dyDescent="0.25">
      <c r="A7" t="s">
        <v>42</v>
      </c>
      <c r="B7" t="s">
        <v>171</v>
      </c>
      <c r="C7" t="s">
        <v>175</v>
      </c>
      <c r="D7">
        <v>7.2205252932150826E-2</v>
      </c>
      <c r="E7">
        <v>3.8944124851749629</v>
      </c>
      <c r="F7">
        <v>5.9156053602899616</v>
      </c>
      <c r="G7">
        <v>2.896285704785023</v>
      </c>
      <c r="H7">
        <v>53.935307017543849</v>
      </c>
      <c r="I7">
        <v>2.4029762751834577E-2</v>
      </c>
      <c r="J7">
        <v>1.0078981073004127</v>
      </c>
      <c r="K7">
        <v>1.9727124314960576</v>
      </c>
      <c r="L7">
        <v>53.935307017543849</v>
      </c>
      <c r="M7">
        <v>1.5189981499928848</v>
      </c>
      <c r="N7">
        <v>0.74370286039561695</v>
      </c>
    </row>
    <row r="8" spans="1:14" x14ac:dyDescent="0.25">
      <c r="A8" t="s">
        <v>42</v>
      </c>
      <c r="B8" t="s">
        <v>171</v>
      </c>
      <c r="C8" t="s">
        <v>176</v>
      </c>
      <c r="D8">
        <v>0.11295657503507732</v>
      </c>
      <c r="E8">
        <v>4.4469264499048569</v>
      </c>
      <c r="F8">
        <v>6.5595858596603209</v>
      </c>
      <c r="G8">
        <v>2.4059940431868951</v>
      </c>
      <c r="H8">
        <v>39.368460388639768</v>
      </c>
      <c r="I8">
        <v>-0.31678690080683453</v>
      </c>
      <c r="J8">
        <v>1.098247508305648</v>
      </c>
      <c r="K8">
        <v>2.2236118075922349</v>
      </c>
      <c r="L8">
        <v>39.368460388639768</v>
      </c>
      <c r="M8">
        <v>1.4750830564784054</v>
      </c>
      <c r="N8">
        <v>0.54104651162790696</v>
      </c>
    </row>
    <row r="9" spans="1:14" x14ac:dyDescent="0.25">
      <c r="A9" t="s">
        <v>42</v>
      </c>
      <c r="B9" t="s">
        <v>171</v>
      </c>
      <c r="C9" t="s">
        <v>177</v>
      </c>
      <c r="D9">
        <v>0.10125024195829881</v>
      </c>
      <c r="E9">
        <v>4.3405250784606659</v>
      </c>
      <c r="F9">
        <v>6.3579196053225875</v>
      </c>
      <c r="G9">
        <v>2.5086422541083278</v>
      </c>
      <c r="H9">
        <v>42.869281045751634</v>
      </c>
      <c r="I9">
        <v>-0.23888454794938282</v>
      </c>
      <c r="J9">
        <v>1.077216181963714</v>
      </c>
      <c r="K9">
        <v>2.2121903967785217</v>
      </c>
      <c r="L9">
        <v>42.869281045751634</v>
      </c>
      <c r="M9">
        <v>1.4647812166488796</v>
      </c>
      <c r="N9">
        <v>0.5779582443970116</v>
      </c>
    </row>
    <row r="10" spans="1:14" x14ac:dyDescent="0.25">
      <c r="A10" t="s">
        <v>42</v>
      </c>
      <c r="B10" t="s">
        <v>171</v>
      </c>
      <c r="C10" t="s">
        <v>178</v>
      </c>
      <c r="D10">
        <v>6.0767518060106378E-2</v>
      </c>
      <c r="E10">
        <v>4.1607114498967768</v>
      </c>
      <c r="F10">
        <v>6.1764105356292118</v>
      </c>
      <c r="G10">
        <v>2.6902691757979991</v>
      </c>
      <c r="H10">
        <v>68.469333333333324</v>
      </c>
      <c r="I10">
        <v>-0.1474674793581556</v>
      </c>
      <c r="J10">
        <v>1.0478206788440567</v>
      </c>
      <c r="K10">
        <v>2.1028899411122239</v>
      </c>
      <c r="L10">
        <v>68.469333333333324</v>
      </c>
      <c r="M10">
        <v>1.4844601962922572</v>
      </c>
      <c r="N10">
        <v>0.64658874045801518</v>
      </c>
    </row>
    <row r="11" spans="1:14" x14ac:dyDescent="0.25">
      <c r="A11" t="s">
        <v>42</v>
      </c>
      <c r="B11" t="s">
        <v>171</v>
      </c>
      <c r="C11" t="s">
        <v>179</v>
      </c>
      <c r="D11">
        <v>5.4593256296182786E-2</v>
      </c>
      <c r="E11">
        <v>3.9315924150492219</v>
      </c>
      <c r="F11">
        <v>5.7222352586235798</v>
      </c>
      <c r="G11">
        <v>2.8958968857899499</v>
      </c>
      <c r="H11">
        <v>72.016081871345023</v>
      </c>
      <c r="I11">
        <v>5.9349560486408388E-2</v>
      </c>
      <c r="J11">
        <v>0.99557695040500216</v>
      </c>
      <c r="K11">
        <v>2.097771413885523</v>
      </c>
      <c r="L11">
        <v>72.016081871345023</v>
      </c>
      <c r="M11">
        <v>1.4554497655250818</v>
      </c>
      <c r="N11">
        <v>0.73657098195253656</v>
      </c>
    </row>
    <row r="12" spans="1:14" x14ac:dyDescent="0.25">
      <c r="A12" t="s">
        <v>42</v>
      </c>
      <c r="B12" t="s">
        <v>180</v>
      </c>
      <c r="C12" t="s">
        <v>55</v>
      </c>
      <c r="D12">
        <v>0.10057237513495924</v>
      </c>
      <c r="E12">
        <v>4.1837779388250453</v>
      </c>
      <c r="F12">
        <v>6.0323705007419681</v>
      </c>
      <c r="G12">
        <v>2.6471425613417536</v>
      </c>
      <c r="H12">
        <v>41.599673202614383</v>
      </c>
      <c r="I12">
        <v>-0.10430005106249281</v>
      </c>
      <c r="J12">
        <v>1.0441040005499038</v>
      </c>
      <c r="K12">
        <v>2.2178788760215409</v>
      </c>
      <c r="L12">
        <v>41.599673202614383</v>
      </c>
      <c r="M12">
        <v>1.4418476766565851</v>
      </c>
      <c r="N12">
        <v>0.6327158372284849</v>
      </c>
    </row>
    <row r="13" spans="1:14" x14ac:dyDescent="0.25">
      <c r="A13" t="s">
        <v>42</v>
      </c>
      <c r="B13" t="s">
        <v>180</v>
      </c>
      <c r="C13" t="s">
        <v>172</v>
      </c>
      <c r="D13">
        <v>6.6943365912438074E-2</v>
      </c>
      <c r="E13">
        <v>3.9866014092818212</v>
      </c>
      <c r="F13">
        <v>6.1994515602763016</v>
      </c>
      <c r="G13">
        <v>2.8140077753479815</v>
      </c>
      <c r="H13">
        <v>59.55185185185185</v>
      </c>
      <c r="I13">
        <v>-9.2962870825299873E-2</v>
      </c>
      <c r="J13">
        <v>1.0358347845015237</v>
      </c>
      <c r="K13">
        <v>1.9203473120998895</v>
      </c>
      <c r="L13">
        <v>59.55185185185185</v>
      </c>
      <c r="M13">
        <v>1.5550718328254245</v>
      </c>
      <c r="N13">
        <v>0.70586634740966492</v>
      </c>
    </row>
    <row r="14" spans="1:14" x14ac:dyDescent="0.25">
      <c r="A14" t="s">
        <v>42</v>
      </c>
      <c r="B14" t="s">
        <v>180</v>
      </c>
      <c r="C14" t="s">
        <v>173</v>
      </c>
      <c r="D14">
        <v>8.2365880483930093E-2</v>
      </c>
      <c r="E14">
        <v>4.0325064157399497</v>
      </c>
      <c r="F14">
        <v>6.0017108639863128</v>
      </c>
      <c r="G14">
        <v>2.7784431137724548</v>
      </c>
      <c r="H14">
        <v>48.958456973293785</v>
      </c>
      <c r="I14">
        <v>-4.9033274743923952E-2</v>
      </c>
      <c r="J14">
        <v>1.027577428935087</v>
      </c>
      <c r="K14">
        <v>2.0728339239887585</v>
      </c>
      <c r="L14">
        <v>48.958456973293785</v>
      </c>
      <c r="M14">
        <v>1.4883326262197705</v>
      </c>
      <c r="N14">
        <v>0.68901145523971119</v>
      </c>
    </row>
    <row r="15" spans="1:14" x14ac:dyDescent="0.25">
      <c r="A15" t="s">
        <v>42</v>
      </c>
      <c r="B15" t="s">
        <v>180</v>
      </c>
      <c r="C15" t="s">
        <v>174</v>
      </c>
      <c r="D15">
        <v>0.1021691695546143</v>
      </c>
      <c r="E15">
        <v>4.341120095837077</v>
      </c>
      <c r="F15">
        <v>6.415094339622641</v>
      </c>
      <c r="G15">
        <v>2.5038185085354896</v>
      </c>
      <c r="H15">
        <v>42.489530988274709</v>
      </c>
      <c r="I15">
        <v>-0.25360961908047103</v>
      </c>
      <c r="J15">
        <v>1.0810538116591928</v>
      </c>
      <c r="K15">
        <v>2.1846575108030635</v>
      </c>
      <c r="L15">
        <v>42.489530988274709</v>
      </c>
      <c r="M15">
        <v>1.4777509486029663</v>
      </c>
      <c r="N15">
        <v>0.57676785098309757</v>
      </c>
    </row>
    <row r="16" spans="1:14" x14ac:dyDescent="0.25">
      <c r="A16" t="s">
        <v>42</v>
      </c>
      <c r="B16" t="s">
        <v>180</v>
      </c>
      <c r="C16" t="s">
        <v>96</v>
      </c>
      <c r="D16">
        <v>7.663798286857694E-2</v>
      </c>
      <c r="E16">
        <v>4.3345638124151895</v>
      </c>
      <c r="F16">
        <v>6.1822949009866823</v>
      </c>
      <c r="G16">
        <v>2.5456254743669358</v>
      </c>
      <c r="H16">
        <v>56.558949624866038</v>
      </c>
      <c r="I16">
        <v>-0.1986658960194807</v>
      </c>
      <c r="J16">
        <v>1.0629269748623731</v>
      </c>
      <c r="K16">
        <v>2.2817353533561366</v>
      </c>
      <c r="L16">
        <v>56.558949624866038</v>
      </c>
      <c r="M16">
        <v>1.4262784373549111</v>
      </c>
      <c r="N16">
        <v>0.58728526895270938</v>
      </c>
    </row>
    <row r="17" spans="1:14" x14ac:dyDescent="0.25">
      <c r="A17" t="s">
        <v>42</v>
      </c>
      <c r="B17" t="s">
        <v>180</v>
      </c>
      <c r="C17" t="s">
        <v>175</v>
      </c>
      <c r="D17">
        <v>9.4630590214496005E-2</v>
      </c>
      <c r="E17">
        <v>4.3576802654329638</v>
      </c>
      <c r="F17">
        <v>6.2351044441329027</v>
      </c>
      <c r="G17">
        <v>2.5092440067292858</v>
      </c>
      <c r="H17">
        <v>46.049382716049379</v>
      </c>
      <c r="I17">
        <v>-0.21404155495978563</v>
      </c>
      <c r="J17">
        <v>1.069797252010724</v>
      </c>
      <c r="K17">
        <v>2.2874433384737607</v>
      </c>
      <c r="L17">
        <v>46.049382716049379</v>
      </c>
      <c r="M17">
        <v>1.4308310991957105</v>
      </c>
      <c r="N17">
        <v>0.57582104557640745</v>
      </c>
    </row>
    <row r="18" spans="1:14" x14ac:dyDescent="0.25">
      <c r="A18" t="s">
        <v>42</v>
      </c>
      <c r="B18" t="s">
        <v>180</v>
      </c>
      <c r="C18" t="s">
        <v>176</v>
      </c>
      <c r="D18">
        <v>4.7505821309191523E-2</v>
      </c>
      <c r="E18">
        <v>4.0947310382852615</v>
      </c>
      <c r="F18">
        <v>5.9960715393362971</v>
      </c>
      <c r="G18">
        <v>2.7626296564319932</v>
      </c>
      <c r="H18">
        <v>86.194300518134696</v>
      </c>
      <c r="I18">
        <v>-8.0174927113702471E-2</v>
      </c>
      <c r="J18">
        <v>1.0287450031559016</v>
      </c>
      <c r="K18">
        <v>2.1204481792717087</v>
      </c>
      <c r="L18">
        <v>86.194300518134696</v>
      </c>
      <c r="M18">
        <v>1.4643383126446454</v>
      </c>
      <c r="N18">
        <v>0.6746791500105197</v>
      </c>
    </row>
    <row r="19" spans="1:14" x14ac:dyDescent="0.25">
      <c r="A19" t="s">
        <v>42</v>
      </c>
      <c r="B19" t="s">
        <v>180</v>
      </c>
      <c r="C19" t="s">
        <v>177</v>
      </c>
      <c r="D19">
        <v>4.2406753884848603E-2</v>
      </c>
      <c r="E19">
        <v>4.0273417951867527</v>
      </c>
      <c r="F19">
        <v>5.9540057322232842</v>
      </c>
      <c r="G19">
        <v>2.8202623856967386</v>
      </c>
      <c r="H19">
        <v>94.969348659003842</v>
      </c>
      <c r="I19">
        <v>-4.6249041836446389E-2</v>
      </c>
      <c r="J19">
        <v>1.019459545326179</v>
      </c>
      <c r="K19">
        <v>2.0715423060175349</v>
      </c>
      <c r="L19">
        <v>94.969348659003842</v>
      </c>
      <c r="M19">
        <v>1.4783959333521604</v>
      </c>
      <c r="N19">
        <v>0.70027887602372219</v>
      </c>
    </row>
    <row r="20" spans="1:14" x14ac:dyDescent="0.25">
      <c r="A20" t="s">
        <v>42</v>
      </c>
      <c r="B20" t="s">
        <v>180</v>
      </c>
      <c r="C20" t="s">
        <v>178</v>
      </c>
      <c r="D20">
        <v>5.4538465234731638E-2</v>
      </c>
      <c r="E20">
        <v>4.0380087453750422</v>
      </c>
      <c r="F20">
        <v>5.8964009418096204</v>
      </c>
      <c r="G20">
        <v>2.8052472250252269</v>
      </c>
      <c r="H20">
        <v>74.039647577092509</v>
      </c>
      <c r="I20">
        <v>-3.028500029749525E-2</v>
      </c>
      <c r="J20">
        <v>1.0177009579341942</v>
      </c>
      <c r="K20">
        <v>2.1170775070875978</v>
      </c>
      <c r="L20">
        <v>74.039647577092509</v>
      </c>
      <c r="M20">
        <v>1.4602249062890462</v>
      </c>
      <c r="N20">
        <v>0.69471053727613485</v>
      </c>
    </row>
    <row r="21" spans="1:14" x14ac:dyDescent="0.25">
      <c r="A21" t="s">
        <v>42</v>
      </c>
      <c r="B21" t="s">
        <v>180</v>
      </c>
      <c r="C21" t="s">
        <v>179</v>
      </c>
      <c r="D21">
        <v>5.6773827265630551E-2</v>
      </c>
      <c r="E21">
        <v>3.9752718441243036</v>
      </c>
      <c r="F21">
        <v>5.8983275376717996</v>
      </c>
      <c r="G21">
        <v>2.8502235469448585</v>
      </c>
      <c r="H21">
        <v>70.019444444444446</v>
      </c>
      <c r="I21">
        <v>-6.9325980878326282E-3</v>
      </c>
      <c r="J21">
        <v>1.0124444598722577</v>
      </c>
      <c r="K21">
        <v>2.0544949889212187</v>
      </c>
      <c r="L21">
        <v>70.019444444444446</v>
      </c>
      <c r="M21">
        <v>1.4837545126353788</v>
      </c>
      <c r="N21">
        <v>0.71698833657317407</v>
      </c>
    </row>
    <row r="22" spans="1:14" x14ac:dyDescent="0.25">
      <c r="A22" t="s">
        <v>42</v>
      </c>
      <c r="B22" t="s">
        <v>181</v>
      </c>
      <c r="C22" t="s">
        <v>55</v>
      </c>
      <c r="D22">
        <v>4.41594816018425E-2</v>
      </c>
      <c r="E22">
        <v>3.9006728831505959</v>
      </c>
      <c r="F22">
        <v>6.1037674625132343</v>
      </c>
      <c r="G22">
        <v>2.9043703248283634</v>
      </c>
      <c r="H22">
        <v>88.331491712707177</v>
      </c>
      <c r="I22">
        <v>-4.1671878909181607E-2</v>
      </c>
      <c r="J22">
        <v>1.0189087127845884</v>
      </c>
      <c r="K22">
        <v>1.8708688926949</v>
      </c>
      <c r="L22">
        <v>88.331491712707177</v>
      </c>
      <c r="M22">
        <v>1.5647985989492117</v>
      </c>
      <c r="N22">
        <v>0.74458187390542907</v>
      </c>
    </row>
    <row r="23" spans="1:14" x14ac:dyDescent="0.25">
      <c r="A23" t="s">
        <v>42</v>
      </c>
      <c r="B23" t="s">
        <v>181</v>
      </c>
      <c r="C23" t="s">
        <v>172</v>
      </c>
      <c r="D23">
        <v>6.5646706764831184E-2</v>
      </c>
      <c r="E23">
        <v>3.8796790825645648</v>
      </c>
      <c r="F23">
        <v>6.2599708677256007</v>
      </c>
      <c r="G23">
        <v>2.8915516404244985</v>
      </c>
      <c r="H23">
        <v>59.099371069182403</v>
      </c>
      <c r="I23">
        <v>-7.2152222033032454E-2</v>
      </c>
      <c r="J23">
        <v>1.030728545887962</v>
      </c>
      <c r="K23">
        <v>1.7825170020841801</v>
      </c>
      <c r="L23">
        <v>59.099371069182403</v>
      </c>
      <c r="M23">
        <v>1.6135280095351607</v>
      </c>
      <c r="N23">
        <v>0.74530691299165663</v>
      </c>
    </row>
    <row r="24" spans="1:14" x14ac:dyDescent="0.25">
      <c r="A24" t="s">
        <v>42</v>
      </c>
      <c r="B24" t="s">
        <v>181</v>
      </c>
      <c r="C24" t="s">
        <v>173</v>
      </c>
      <c r="D24">
        <v>6.111224281931147E-2</v>
      </c>
      <c r="E24">
        <v>3.7711346506416787</v>
      </c>
      <c r="F24">
        <v>5.8871460582603383</v>
      </c>
      <c r="G24">
        <v>3.0002291709105724</v>
      </c>
      <c r="H24">
        <v>61.708333333333336</v>
      </c>
      <c r="I24">
        <v>7.8663065496286239E-2</v>
      </c>
      <c r="J24">
        <v>0.99248818365968938</v>
      </c>
      <c r="K24">
        <v>1.8581177429211653</v>
      </c>
      <c r="L24">
        <v>61.708333333333336</v>
      </c>
      <c r="M24">
        <v>1.5611073598919649</v>
      </c>
      <c r="N24">
        <v>0.79557731262660358</v>
      </c>
    </row>
    <row r="25" spans="1:14" x14ac:dyDescent="0.25">
      <c r="A25" t="s">
        <v>42</v>
      </c>
      <c r="B25" t="s">
        <v>181</v>
      </c>
      <c r="C25" t="s">
        <v>174</v>
      </c>
      <c r="D25">
        <v>5.8420878484572759E-2</v>
      </c>
      <c r="E25">
        <v>3.971542655857943</v>
      </c>
      <c r="F25">
        <v>5.9966705269253042</v>
      </c>
      <c r="G25">
        <v>2.8454328314997106</v>
      </c>
      <c r="H25">
        <v>67.981563421828909</v>
      </c>
      <c r="I25">
        <v>-3.2869401082629104E-2</v>
      </c>
      <c r="J25">
        <v>1.0192497532082923</v>
      </c>
      <c r="K25">
        <v>2.0024178316375769</v>
      </c>
      <c r="L25">
        <v>67.981563421828909</v>
      </c>
      <c r="M25">
        <v>1.5099096362669906</v>
      </c>
      <c r="N25">
        <v>0.7164553117169109</v>
      </c>
    </row>
    <row r="26" spans="1:14" x14ac:dyDescent="0.25">
      <c r="A26" t="s">
        <v>42</v>
      </c>
      <c r="B26" t="s">
        <v>181</v>
      </c>
      <c r="C26" t="s">
        <v>96</v>
      </c>
      <c r="D26">
        <v>8.1752087456213679E-2</v>
      </c>
      <c r="E26">
        <v>3.9430530207624805</v>
      </c>
      <c r="F26">
        <v>6.1853066557118703</v>
      </c>
      <c r="G26">
        <v>2.8345954919219603</v>
      </c>
      <c r="H26">
        <v>48.231832892027072</v>
      </c>
      <c r="I26">
        <v>-6.86928144443089E-2</v>
      </c>
      <c r="J26">
        <v>1.0327230999146029</v>
      </c>
      <c r="K26">
        <v>1.8912757366346522</v>
      </c>
      <c r="L26">
        <v>48.231832892027072</v>
      </c>
      <c r="M26">
        <v>1.56865926558497</v>
      </c>
      <c r="N26">
        <v>0.71888343296327917</v>
      </c>
    </row>
    <row r="27" spans="1:14" x14ac:dyDescent="0.25">
      <c r="A27" t="s">
        <v>42</v>
      </c>
      <c r="B27" t="s">
        <v>181</v>
      </c>
      <c r="C27" t="s">
        <v>175</v>
      </c>
      <c r="D27">
        <v>5.3559916824599756E-2</v>
      </c>
      <c r="E27">
        <v>3.9499428855788907</v>
      </c>
      <c r="F27">
        <v>6.1378210565602416</v>
      </c>
      <c r="G27">
        <v>2.8570640925592916</v>
      </c>
      <c r="H27">
        <v>73.748114630467555</v>
      </c>
      <c r="I27">
        <v>-6.6586563043255942E-2</v>
      </c>
      <c r="J27">
        <v>1.026816392269148</v>
      </c>
      <c r="K27">
        <v>1.9078123157110698</v>
      </c>
      <c r="L27">
        <v>73.748114630467555</v>
      </c>
      <c r="M27">
        <v>1.553901216893343</v>
      </c>
      <c r="N27">
        <v>0.72331782390837518</v>
      </c>
    </row>
    <row r="28" spans="1:14" x14ac:dyDescent="0.25">
      <c r="A28" t="s">
        <v>42</v>
      </c>
      <c r="B28" t="s">
        <v>181</v>
      </c>
      <c r="C28" t="s">
        <v>176</v>
      </c>
      <c r="D28">
        <v>0.1098299071272044</v>
      </c>
      <c r="E28">
        <v>4.5206355003652297</v>
      </c>
      <c r="F28">
        <v>6.6070124178232286</v>
      </c>
      <c r="G28">
        <v>2.3504839298758218</v>
      </c>
      <c r="H28">
        <v>41.160332541567698</v>
      </c>
      <c r="I28">
        <v>-0.34874628502178495</v>
      </c>
      <c r="J28">
        <v>1.1054079983841649</v>
      </c>
      <c r="K28">
        <v>2.2720442450172174</v>
      </c>
      <c r="L28">
        <v>41.160332541567698</v>
      </c>
      <c r="M28">
        <v>1.4615229246616845</v>
      </c>
      <c r="N28">
        <v>0.51994546556251264</v>
      </c>
    </row>
    <row r="29" spans="1:14" x14ac:dyDescent="0.25">
      <c r="A29" t="s">
        <v>42</v>
      </c>
      <c r="B29" t="s">
        <v>181</v>
      </c>
      <c r="C29" t="s">
        <v>177</v>
      </c>
      <c r="D29">
        <v>0.11690351806524678</v>
      </c>
      <c r="E29">
        <v>4.5327512512329671</v>
      </c>
      <c r="F29">
        <v>6.6708069995981427</v>
      </c>
      <c r="G29">
        <v>2.3312205457932995</v>
      </c>
      <c r="H29">
        <v>38.7734375</v>
      </c>
      <c r="I29">
        <v>-0.36570622607293962</v>
      </c>
      <c r="J29">
        <v>1.1107696957485391</v>
      </c>
      <c r="K29">
        <v>2.2557995104665194</v>
      </c>
      <c r="L29">
        <v>38.7734375</v>
      </c>
      <c r="M29">
        <v>1.4716905097723147</v>
      </c>
      <c r="N29">
        <v>0.51430586338907902</v>
      </c>
    </row>
    <row r="30" spans="1:14" x14ac:dyDescent="0.25">
      <c r="A30" t="s">
        <v>42</v>
      </c>
      <c r="B30" t="s">
        <v>181</v>
      </c>
      <c r="C30" t="s">
        <v>178</v>
      </c>
      <c r="D30">
        <v>7.0273723524497497E-2</v>
      </c>
      <c r="E30">
        <v>4.2394794174979937</v>
      </c>
      <c r="F30">
        <v>6.2538699690402462</v>
      </c>
      <c r="G30">
        <v>2.6180340557275539</v>
      </c>
      <c r="H30">
        <v>60.328088578088604</v>
      </c>
      <c r="I30">
        <v>-0.19034900456903275</v>
      </c>
      <c r="J30">
        <v>1.0600192710798566</v>
      </c>
      <c r="K30">
        <v>2.1476812947401194</v>
      </c>
      <c r="L30">
        <v>60.328088578088604</v>
      </c>
      <c r="M30">
        <v>1.4751504496585295</v>
      </c>
      <c r="N30">
        <v>0.61753668266955153</v>
      </c>
    </row>
    <row r="31" spans="1:14" x14ac:dyDescent="0.25">
      <c r="A31" t="s">
        <v>42</v>
      </c>
      <c r="B31" t="s">
        <v>181</v>
      </c>
      <c r="C31" t="s">
        <v>179</v>
      </c>
      <c r="D31">
        <v>5.1383889785279892E-2</v>
      </c>
      <c r="E31">
        <v>4.154937735302636</v>
      </c>
      <c r="F31">
        <v>6.1859252823631641</v>
      </c>
      <c r="G31">
        <v>2.7022154648132064</v>
      </c>
      <c r="H31">
        <v>80.86070853462158</v>
      </c>
      <c r="I31">
        <v>-0.15098726463471718</v>
      </c>
      <c r="J31">
        <v>1.0470220255105598</v>
      </c>
      <c r="K31">
        <v>2.0876670390136942</v>
      </c>
      <c r="L31">
        <v>80.86070853462158</v>
      </c>
      <c r="M31">
        <v>1.4888129922631912</v>
      </c>
      <c r="N31">
        <v>0.65036244511047603</v>
      </c>
    </row>
    <row r="32" spans="1:14" x14ac:dyDescent="0.25">
      <c r="A32" t="s">
        <v>182</v>
      </c>
      <c r="B32" t="s">
        <v>171</v>
      </c>
      <c r="C32" t="s">
        <v>183</v>
      </c>
      <c r="D32">
        <v>6.9130640048560052E-2</v>
      </c>
      <c r="E32">
        <v>4.3386502102021085</v>
      </c>
      <c r="F32">
        <v>6.7815471774465497</v>
      </c>
      <c r="G32">
        <v>2.5116763337155188</v>
      </c>
      <c r="H32">
        <v>62.760162601626021</v>
      </c>
      <c r="I32">
        <v>-0.35743895330008418</v>
      </c>
      <c r="J32">
        <v>1.101309994170607</v>
      </c>
      <c r="K32">
        <v>1.9824419415031138</v>
      </c>
      <c r="L32">
        <v>62.760162601626021</v>
      </c>
      <c r="M32">
        <v>1.5630546019819935</v>
      </c>
      <c r="N32">
        <v>0.57890731264978301</v>
      </c>
    </row>
    <row r="33" spans="1:14" x14ac:dyDescent="0.25">
      <c r="A33" t="s">
        <v>182</v>
      </c>
      <c r="B33" t="s">
        <v>171</v>
      </c>
      <c r="C33" t="s">
        <v>184</v>
      </c>
      <c r="D33">
        <v>3.658053305965675E-2</v>
      </c>
      <c r="E33">
        <v>4.3518979538611093</v>
      </c>
      <c r="F33">
        <v>6.6256490504303294</v>
      </c>
      <c r="G33">
        <v>2.5399655025250731</v>
      </c>
      <c r="H33">
        <v>118.96759259259261</v>
      </c>
      <c r="I33">
        <v>-0.32996556018212231</v>
      </c>
      <c r="J33">
        <v>1.0887956278943067</v>
      </c>
      <c r="K33">
        <v>2.057363695175773</v>
      </c>
      <c r="L33">
        <v>118.96759259259261</v>
      </c>
      <c r="M33">
        <v>1.5224734404794333</v>
      </c>
      <c r="N33">
        <v>0.58364546445110321</v>
      </c>
    </row>
    <row r="34" spans="1:14" x14ac:dyDescent="0.25">
      <c r="A34" t="s">
        <v>182</v>
      </c>
      <c r="B34" t="s">
        <v>171</v>
      </c>
      <c r="C34" t="s">
        <v>185</v>
      </c>
      <c r="D34">
        <v>4.5716306324510007E-2</v>
      </c>
      <c r="E34">
        <v>4.4071192833569066</v>
      </c>
      <c r="F34">
        <v>6.8599717114568595</v>
      </c>
      <c r="G34">
        <v>2.4759105374823198</v>
      </c>
      <c r="H34">
        <v>96.401473296500896</v>
      </c>
      <c r="I34">
        <v>-0.40185018912619863</v>
      </c>
      <c r="J34">
        <v>1.1082425113666756</v>
      </c>
      <c r="K34">
        <v>1.999991580790732</v>
      </c>
      <c r="L34">
        <v>96.401473296500896</v>
      </c>
      <c r="M34">
        <v>1.556565926718374</v>
      </c>
      <c r="N34">
        <v>0.56179794062583588</v>
      </c>
    </row>
    <row r="35" spans="1:14" x14ac:dyDescent="0.25">
      <c r="A35" t="s">
        <v>182</v>
      </c>
      <c r="B35" t="s">
        <v>180</v>
      </c>
      <c r="C35" t="s">
        <v>184</v>
      </c>
      <c r="D35">
        <v>3.5313332254314843E-2</v>
      </c>
      <c r="E35">
        <v>4.2154472940341723</v>
      </c>
      <c r="F35">
        <v>6.502557764273698</v>
      </c>
      <c r="G35">
        <v>2.6511055034847395</v>
      </c>
      <c r="H35">
        <v>119.3726851851852</v>
      </c>
      <c r="I35">
        <v>-0.25961818146560911</v>
      </c>
      <c r="J35">
        <v>1.0711873897108728</v>
      </c>
      <c r="K35">
        <v>1.9818250780244808</v>
      </c>
      <c r="L35">
        <v>119.3726851851852</v>
      </c>
      <c r="M35">
        <v>1.5425546355368536</v>
      </c>
      <c r="N35">
        <v>0.62890253834668119</v>
      </c>
    </row>
    <row r="36" spans="1:14" x14ac:dyDescent="0.25">
      <c r="A36" t="s">
        <v>182</v>
      </c>
      <c r="B36" t="s">
        <v>180</v>
      </c>
      <c r="C36" t="s">
        <v>185</v>
      </c>
      <c r="D36">
        <v>3.0081881413799517E-2</v>
      </c>
      <c r="E36">
        <v>4.307904768426579</v>
      </c>
      <c r="F36">
        <v>6.7143737588166816</v>
      </c>
      <c r="G36">
        <v>2.5731014175169489</v>
      </c>
      <c r="H36">
        <v>143.20596205962059</v>
      </c>
      <c r="I36">
        <v>-0.34307287625607918</v>
      </c>
      <c r="J36">
        <v>1.0910054311829382</v>
      </c>
      <c r="K36">
        <v>1.965758829725138</v>
      </c>
      <c r="L36">
        <v>143.20596205962059</v>
      </c>
      <c r="M36">
        <v>1.558617035368923</v>
      </c>
      <c r="N36">
        <v>0.59729765531858536</v>
      </c>
    </row>
    <row r="37" spans="1:14" x14ac:dyDescent="0.25">
      <c r="A37" t="s">
        <v>182</v>
      </c>
      <c r="B37" t="s">
        <v>180</v>
      </c>
      <c r="C37" t="s">
        <v>186</v>
      </c>
      <c r="D37">
        <v>3.7874817772103171E-2</v>
      </c>
      <c r="E37">
        <v>4.1977923030747686</v>
      </c>
      <c r="F37">
        <v>6.5530580937770955</v>
      </c>
      <c r="G37">
        <v>2.658949176282265</v>
      </c>
      <c r="H37">
        <v>110.83333333333334</v>
      </c>
      <c r="I37">
        <v>-0.26717264860263856</v>
      </c>
      <c r="J37">
        <v>1.0735600794438926</v>
      </c>
      <c r="K37">
        <v>1.9402006650722723</v>
      </c>
      <c r="L37">
        <v>110.83333333333334</v>
      </c>
      <c r="M37">
        <v>1.5610724925521349</v>
      </c>
      <c r="N37">
        <v>0.63341608738828192</v>
      </c>
    </row>
    <row r="38" spans="1:14" x14ac:dyDescent="0.25">
      <c r="A38" t="s">
        <v>182</v>
      </c>
      <c r="B38" t="s">
        <v>180</v>
      </c>
      <c r="C38" t="s">
        <v>187</v>
      </c>
      <c r="D38">
        <v>6.4811636378540941E-2</v>
      </c>
      <c r="E38">
        <v>4.2711209936759555</v>
      </c>
      <c r="F38">
        <v>6.2188430226302769</v>
      </c>
      <c r="G38">
        <v>2.6012713839974175</v>
      </c>
      <c r="H38">
        <v>65.900527009222671</v>
      </c>
      <c r="I38">
        <v>-0.19242380319281888</v>
      </c>
      <c r="J38">
        <v>1.0594867399062347</v>
      </c>
      <c r="K38">
        <v>2.1941053005500875</v>
      </c>
      <c r="L38">
        <v>65.900527009222671</v>
      </c>
      <c r="M38">
        <v>1.4560212721293122</v>
      </c>
      <c r="N38">
        <v>0.60903715625218657</v>
      </c>
    </row>
    <row r="39" spans="1:14" x14ac:dyDescent="0.25">
      <c r="A39" t="s">
        <v>182</v>
      </c>
      <c r="B39" t="s">
        <v>181</v>
      </c>
      <c r="C39" t="s">
        <v>188</v>
      </c>
      <c r="D39">
        <v>6.0833243027574466E-2</v>
      </c>
      <c r="E39">
        <v>3.9977128014159953</v>
      </c>
      <c r="F39">
        <v>6.2995655472036427</v>
      </c>
      <c r="G39">
        <v>2.8047634645886497</v>
      </c>
      <c r="H39">
        <v>65.715924426450741</v>
      </c>
      <c r="I39">
        <v>-0.12695731638447089</v>
      </c>
      <c r="J39">
        <v>1.0431520879752749</v>
      </c>
      <c r="K39">
        <v>1.8783466493279612</v>
      </c>
      <c r="L39">
        <v>65.715924426450741</v>
      </c>
      <c r="M39">
        <v>1.5757924243513262</v>
      </c>
      <c r="N39">
        <v>0.70159203622511324</v>
      </c>
    </row>
    <row r="40" spans="1:14" x14ac:dyDescent="0.25">
      <c r="A40" t="s">
        <v>182</v>
      </c>
      <c r="B40" t="s">
        <v>181</v>
      </c>
      <c r="C40" t="s">
        <v>189</v>
      </c>
      <c r="D40">
        <v>5.8895108298856177E-2</v>
      </c>
      <c r="E40">
        <v>3.9497444633730834</v>
      </c>
      <c r="F40">
        <v>6.091993185689951</v>
      </c>
      <c r="G40">
        <v>2.8554088586030666</v>
      </c>
      <c r="H40">
        <v>67.064049586776846</v>
      </c>
      <c r="I40">
        <v>-5.1773005945963048E-2</v>
      </c>
      <c r="J40">
        <v>1.0241265904679751</v>
      </c>
      <c r="K40">
        <v>1.933195424677536</v>
      </c>
      <c r="L40">
        <v>67.064049586776846</v>
      </c>
      <c r="M40">
        <v>1.5423765365538069</v>
      </c>
      <c r="N40">
        <v>0.72293508734095324</v>
      </c>
    </row>
    <row r="41" spans="1:14" x14ac:dyDescent="0.25">
      <c r="A41" t="s">
        <v>182</v>
      </c>
      <c r="B41" t="s">
        <v>190</v>
      </c>
      <c r="C41" t="s">
        <v>186</v>
      </c>
      <c r="D41">
        <v>0.1251649132302696</v>
      </c>
      <c r="E41">
        <v>4.1434096726542853</v>
      </c>
      <c r="F41">
        <v>6.1872061161665703</v>
      </c>
      <c r="G41">
        <v>2.6462230641723892</v>
      </c>
      <c r="H41">
        <v>33.103603603603602</v>
      </c>
      <c r="I41">
        <v>-0.12532317322084632</v>
      </c>
      <c r="J41">
        <v>1.0539869369982311</v>
      </c>
      <c r="K41">
        <v>2.1123890711861346</v>
      </c>
      <c r="L41">
        <v>33.103603603603602</v>
      </c>
      <c r="M41">
        <v>1.4932643897128861</v>
      </c>
      <c r="N41">
        <v>0.63865832085998098</v>
      </c>
    </row>
    <row r="42" spans="1:14" x14ac:dyDescent="0.25">
      <c r="A42" t="s">
        <v>182</v>
      </c>
      <c r="B42" t="s">
        <v>191</v>
      </c>
      <c r="C42" t="s">
        <v>185</v>
      </c>
      <c r="D42">
        <v>6.9176041948745728E-2</v>
      </c>
      <c r="E42">
        <v>3.8195760813372401</v>
      </c>
      <c r="F42">
        <v>6.1795622953644669</v>
      </c>
      <c r="G42">
        <v>2.938566258831639</v>
      </c>
      <c r="H42">
        <v>55.215302491103209</v>
      </c>
      <c r="I42">
        <v>-2.4846121620315104E-2</v>
      </c>
      <c r="J42">
        <v>1.0197947214076246</v>
      </c>
      <c r="K42">
        <v>1.7643829546293794</v>
      </c>
      <c r="L42">
        <v>55.215302491103209</v>
      </c>
      <c r="M42">
        <v>1.6178660049627789</v>
      </c>
      <c r="N42">
        <v>0.76934355966614021</v>
      </c>
    </row>
    <row r="43" spans="1:14" x14ac:dyDescent="0.25">
      <c r="A43" t="s">
        <v>192</v>
      </c>
      <c r="B43" t="s">
        <v>193</v>
      </c>
      <c r="C43" t="s">
        <v>194</v>
      </c>
      <c r="D43">
        <v>5.8809523809523812E-2</v>
      </c>
      <c r="E43">
        <v>5.1358333333333333</v>
      </c>
      <c r="F43">
        <v>6.0333333333333341</v>
      </c>
      <c r="G43">
        <v>1.8143750000000001</v>
      </c>
      <c r="H43">
        <v>87.329959514170042</v>
      </c>
      <c r="I43">
        <v>-0.43384483438028798</v>
      </c>
      <c r="J43">
        <v>1.117049326626643</v>
      </c>
      <c r="K43">
        <v>3.1485714285714281</v>
      </c>
      <c r="L43">
        <v>87.329959514170042</v>
      </c>
      <c r="M43">
        <v>1.1747525555735845</v>
      </c>
      <c r="N43">
        <v>0.35327762453350642</v>
      </c>
    </row>
    <row r="44" spans="1:14" x14ac:dyDescent="0.25">
      <c r="A44" t="s">
        <v>192</v>
      </c>
      <c r="B44" t="s">
        <v>195</v>
      </c>
      <c r="C44" t="s">
        <v>194</v>
      </c>
      <c r="D44">
        <v>0</v>
      </c>
      <c r="E44">
        <v>3.5963888888888889</v>
      </c>
      <c r="F44">
        <v>6.25</v>
      </c>
      <c r="G44">
        <v>3.214375</v>
      </c>
      <c r="I44">
        <v>4.9702633814783341E-2</v>
      </c>
      <c r="J44">
        <v>0.98757434154630419</v>
      </c>
      <c r="K44">
        <v>1.4713888888888889</v>
      </c>
      <c r="L44" t="e">
        <v>#DIV/0!</v>
      </c>
      <c r="M44">
        <v>1.7378543291882289</v>
      </c>
      <c r="N44">
        <v>0.89377848150150618</v>
      </c>
    </row>
    <row r="45" spans="1:14" x14ac:dyDescent="0.25">
      <c r="A45" t="s">
        <v>192</v>
      </c>
      <c r="B45" t="s">
        <v>196</v>
      </c>
      <c r="C45" t="s">
        <v>194</v>
      </c>
      <c r="D45">
        <v>6.1666666666666661E-2</v>
      </c>
      <c r="E45">
        <v>2.9916666666666667</v>
      </c>
      <c r="F45">
        <v>3.68</v>
      </c>
      <c r="G45">
        <v>2.0249999999999999</v>
      </c>
      <c r="H45">
        <v>48.513513513513516</v>
      </c>
      <c r="I45">
        <v>0.18551532033426174</v>
      </c>
      <c r="J45">
        <v>0.96908077994428965</v>
      </c>
      <c r="K45">
        <v>2.1825000000000001</v>
      </c>
      <c r="L45">
        <v>48.513513513513516</v>
      </c>
      <c r="M45">
        <v>1.2300835654596101</v>
      </c>
      <c r="N45">
        <v>0.67688022284122562</v>
      </c>
    </row>
    <row r="46" spans="1:14" x14ac:dyDescent="0.25">
      <c r="A46" t="s">
        <v>192</v>
      </c>
      <c r="B46" t="s">
        <v>197</v>
      </c>
      <c r="C46" t="s">
        <v>194</v>
      </c>
      <c r="D46">
        <v>0.99571428571428566</v>
      </c>
      <c r="E46">
        <v>3.8566666666666669</v>
      </c>
      <c r="F46">
        <v>6.55</v>
      </c>
      <c r="G46">
        <v>1.9556249999999999</v>
      </c>
      <c r="H46">
        <v>3.873266379722621</v>
      </c>
      <c r="I46">
        <v>9.0335226571181634E-2</v>
      </c>
      <c r="J46">
        <v>1.1710512100259292</v>
      </c>
      <c r="K46">
        <v>2.0795238095238098</v>
      </c>
      <c r="L46">
        <v>3.873266379722621</v>
      </c>
      <c r="M46">
        <v>1.6983578219533275</v>
      </c>
      <c r="N46">
        <v>0.50707649092480545</v>
      </c>
    </row>
    <row r="47" spans="1:14" x14ac:dyDescent="0.25">
      <c r="A47" t="s">
        <v>192</v>
      </c>
      <c r="B47" t="s">
        <v>197</v>
      </c>
      <c r="C47" t="s">
        <v>194</v>
      </c>
      <c r="D47">
        <v>0.95428571428571429</v>
      </c>
      <c r="E47">
        <v>3.8766666666666669</v>
      </c>
      <c r="F47">
        <v>6.83</v>
      </c>
      <c r="G47">
        <v>1.954375</v>
      </c>
      <c r="H47">
        <v>4.0623752495009979</v>
      </c>
      <c r="I47">
        <v>-1.5062645866601151E-2</v>
      </c>
      <c r="J47">
        <v>1.1883867153912298</v>
      </c>
      <c r="K47">
        <v>1.938809523809524</v>
      </c>
      <c r="L47">
        <v>4.0623752495009979</v>
      </c>
      <c r="M47">
        <v>1.7618228718830609</v>
      </c>
      <c r="N47">
        <v>0.50413800515907137</v>
      </c>
    </row>
    <row r="48" spans="1:14" x14ac:dyDescent="0.25">
      <c r="A48" t="s">
        <v>192</v>
      </c>
      <c r="B48" t="s">
        <v>197</v>
      </c>
      <c r="C48" t="s">
        <v>194</v>
      </c>
      <c r="D48">
        <v>0.96142857142857152</v>
      </c>
      <c r="E48">
        <v>3.8858333333333337</v>
      </c>
      <c r="F48">
        <v>6.75</v>
      </c>
      <c r="G48">
        <v>1.97875</v>
      </c>
      <c r="H48">
        <v>4.0417285785042099</v>
      </c>
      <c r="I48">
        <v>2.3620599859072961E-2</v>
      </c>
      <c r="J48">
        <v>1.1796590177996997</v>
      </c>
      <c r="K48">
        <v>1.9915476190476196</v>
      </c>
      <c r="L48">
        <v>4.0417285785042099</v>
      </c>
      <c r="M48">
        <v>1.7370791336049751</v>
      </c>
      <c r="N48">
        <v>0.50922153120308811</v>
      </c>
    </row>
    <row r="49" spans="1:14" x14ac:dyDescent="0.25">
      <c r="A49" t="s">
        <v>192</v>
      </c>
      <c r="B49" t="s">
        <v>197</v>
      </c>
      <c r="C49" t="s">
        <v>194</v>
      </c>
      <c r="D49">
        <v>0.98846627671235532</v>
      </c>
      <c r="E49">
        <v>3.9448518593965738</v>
      </c>
      <c r="F49">
        <v>6.8343858219596667</v>
      </c>
      <c r="G49">
        <v>1.9993039994567801</v>
      </c>
      <c r="H49">
        <v>3.9908815832515545</v>
      </c>
      <c r="I49">
        <v>3.2858269894775499E-2</v>
      </c>
      <c r="J49">
        <v>1.1797138348992326</v>
      </c>
      <c r="K49">
        <v>2.021892086772918</v>
      </c>
      <c r="L49">
        <v>3.9908815832515545</v>
      </c>
      <c r="M49">
        <v>1.7324822491572831</v>
      </c>
      <c r="N49">
        <v>0.50681345478017636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topLeftCell="U1" workbookViewId="0">
      <selection activeCell="AL5" sqref="AL5:AL23"/>
    </sheetView>
  </sheetViews>
  <sheetFormatPr defaultRowHeight="15" x14ac:dyDescent="0.25"/>
  <cols>
    <col min="1" max="1" width="20.5703125" customWidth="1"/>
  </cols>
  <sheetData>
    <row r="1" spans="1:41" x14ac:dyDescent="0.25">
      <c r="A1" t="s">
        <v>0</v>
      </c>
      <c r="B1" t="s">
        <v>2</v>
      </c>
      <c r="C1" t="s">
        <v>2</v>
      </c>
      <c r="D1" t="s">
        <v>2</v>
      </c>
      <c r="I1" t="s">
        <v>3</v>
      </c>
      <c r="J1" t="s">
        <v>3</v>
      </c>
      <c r="K1" t="s">
        <v>3</v>
      </c>
      <c r="P1" t="s">
        <v>4</v>
      </c>
      <c r="Q1" t="s">
        <v>4</v>
      </c>
      <c r="R1" t="s">
        <v>4</v>
      </c>
      <c r="W1" t="s">
        <v>5</v>
      </c>
      <c r="X1" t="s">
        <v>5</v>
      </c>
      <c r="Y1" t="s">
        <v>5</v>
      </c>
      <c r="AE1" t="s">
        <v>56</v>
      </c>
      <c r="AF1" t="s">
        <v>57</v>
      </c>
      <c r="AG1" t="s">
        <v>58</v>
      </c>
      <c r="AH1" t="s">
        <v>59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</row>
    <row r="2" spans="1:41" x14ac:dyDescent="0.25">
      <c r="B2" t="s">
        <v>7</v>
      </c>
      <c r="C2" t="s">
        <v>8</v>
      </c>
      <c r="D2" t="s">
        <v>8</v>
      </c>
      <c r="E2" t="s">
        <v>11</v>
      </c>
      <c r="F2" t="s">
        <v>12</v>
      </c>
      <c r="G2" t="s">
        <v>13</v>
      </c>
      <c r="H2" t="s">
        <v>14</v>
      </c>
      <c r="I2" t="s">
        <v>7</v>
      </c>
      <c r="J2" t="s">
        <v>8</v>
      </c>
      <c r="K2" t="s">
        <v>8</v>
      </c>
      <c r="L2" t="s">
        <v>17</v>
      </c>
      <c r="M2" t="s">
        <v>18</v>
      </c>
      <c r="N2" t="s">
        <v>19</v>
      </c>
      <c r="O2" t="s">
        <v>20</v>
      </c>
      <c r="P2" t="s">
        <v>7</v>
      </c>
      <c r="Q2" t="s">
        <v>8</v>
      </c>
      <c r="R2" t="s">
        <v>8</v>
      </c>
      <c r="S2" t="s">
        <v>21</v>
      </c>
      <c r="T2" t="s">
        <v>22</v>
      </c>
      <c r="U2" t="s">
        <v>23</v>
      </c>
      <c r="V2" t="s">
        <v>24</v>
      </c>
      <c r="W2" t="s">
        <v>7</v>
      </c>
      <c r="X2" t="s">
        <v>8</v>
      </c>
      <c r="Y2" t="s">
        <v>8</v>
      </c>
      <c r="Z2" t="s">
        <v>25</v>
      </c>
      <c r="AA2" t="s">
        <v>26</v>
      </c>
      <c r="AB2" t="s">
        <v>27</v>
      </c>
      <c r="AC2" t="s">
        <v>28</v>
      </c>
    </row>
    <row r="3" spans="1:41" x14ac:dyDescent="0.25">
      <c r="C3" t="s">
        <v>36</v>
      </c>
      <c r="D3" t="s">
        <v>37</v>
      </c>
      <c r="J3" t="s">
        <v>36</v>
      </c>
      <c r="K3" t="s">
        <v>37</v>
      </c>
      <c r="Q3" t="s">
        <v>36</v>
      </c>
      <c r="R3" t="s">
        <v>37</v>
      </c>
      <c r="X3" t="s">
        <v>36</v>
      </c>
      <c r="Y3" t="s">
        <v>37</v>
      </c>
    </row>
    <row r="5" spans="1:41" x14ac:dyDescent="0.25">
      <c r="A5" t="s">
        <v>71</v>
      </c>
      <c r="B5">
        <v>95.064999999999998</v>
      </c>
      <c r="C5">
        <v>3.5999999999999997E-2</v>
      </c>
      <c r="D5">
        <v>1.72</v>
      </c>
      <c r="E5">
        <v>1.6866666666666665</v>
      </c>
      <c r="F5">
        <v>2.8867513459481315E-2</v>
      </c>
      <c r="G5">
        <v>1.6666666666666684E-2</v>
      </c>
      <c r="H5">
        <v>0.98814229249011964</v>
      </c>
      <c r="I5">
        <v>6020.83</v>
      </c>
      <c r="J5">
        <v>0.95</v>
      </c>
      <c r="K5">
        <v>45.07</v>
      </c>
      <c r="L5">
        <v>44.983333333333327</v>
      </c>
      <c r="M5">
        <v>0.13316656236958824</v>
      </c>
      <c r="N5">
        <v>7.6883750631138864E-2</v>
      </c>
      <c r="O5">
        <v>0.1709160814326911</v>
      </c>
      <c r="P5">
        <v>2614.9560000000001</v>
      </c>
      <c r="Q5">
        <v>0.129</v>
      </c>
      <c r="R5">
        <v>6.1</v>
      </c>
      <c r="S5">
        <v>6.0233333333333334</v>
      </c>
      <c r="T5">
        <v>0.10016652800877784</v>
      </c>
      <c r="U5">
        <v>5.7831171909658079E-2</v>
      </c>
      <c r="V5">
        <v>0.96011906878236986</v>
      </c>
      <c r="W5">
        <v>4036.0929999999998</v>
      </c>
      <c r="X5">
        <v>1.0549999999999999</v>
      </c>
      <c r="Y5">
        <v>46.41</v>
      </c>
      <c r="Z5">
        <v>44.436666666666667</v>
      </c>
      <c r="AA5">
        <v>1.8505764867557688</v>
      </c>
      <c r="AB5">
        <v>1.0684308327844352</v>
      </c>
      <c r="AC5">
        <v>2.4043901420398361</v>
      </c>
      <c r="AE5">
        <f>L5/12</f>
        <v>3.7486111111111104</v>
      </c>
      <c r="AF5">
        <f>S5/1</f>
        <v>6.0233333333333334</v>
      </c>
      <c r="AG5">
        <f>E5/14</f>
        <v>0.12047619047619047</v>
      </c>
      <c r="AH5">
        <f>Z5/16</f>
        <v>2.7772916666666667</v>
      </c>
      <c r="AJ5">
        <f>((2*AH5)-AF5+(3*AG5))/AE5</f>
        <v>-2.8629651193563758E-2</v>
      </c>
      <c r="AK5">
        <f>1-(AJ5/4)+((3*AG5)/(4*AE5))</f>
        <v>1.0312615783623564</v>
      </c>
      <c r="AL5">
        <f>AE5-(AF5/2)-(AG5/2)+1</f>
        <v>1.6767063492063485</v>
      </c>
      <c r="AM5">
        <f>AE5/AG5</f>
        <v>31.114953886693012</v>
      </c>
      <c r="AN5">
        <f>AF5/AE5</f>
        <v>1.6068173397554653</v>
      </c>
      <c r="AO5">
        <f>AH5/AE5</f>
        <v>0.74088551315301976</v>
      </c>
    </row>
    <row r="6" spans="1:41" x14ac:dyDescent="0.25">
      <c r="A6" t="s">
        <v>71</v>
      </c>
      <c r="B6">
        <v>76.078999999999994</v>
      </c>
      <c r="C6">
        <v>2.9000000000000001E-2</v>
      </c>
      <c r="D6">
        <v>1.67</v>
      </c>
      <c r="I6">
        <v>4967.2640000000001</v>
      </c>
      <c r="J6">
        <v>0.77600000000000002</v>
      </c>
      <c r="K6">
        <v>44.83</v>
      </c>
      <c r="P6">
        <v>2112.2359999999999</v>
      </c>
      <c r="Q6">
        <v>0.105</v>
      </c>
      <c r="R6">
        <v>6.06</v>
      </c>
      <c r="W6">
        <v>2718.2190000000001</v>
      </c>
      <c r="X6">
        <v>0.65300000000000002</v>
      </c>
      <c r="Y6">
        <v>42.74</v>
      </c>
    </row>
    <row r="7" spans="1:41" x14ac:dyDescent="0.25">
      <c r="A7" t="s">
        <v>71</v>
      </c>
      <c r="B7">
        <v>69.697000000000003</v>
      </c>
      <c r="C7">
        <v>2.7E-2</v>
      </c>
      <c r="D7">
        <v>1.67</v>
      </c>
      <c r="I7">
        <v>4609.0389999999998</v>
      </c>
      <c r="J7">
        <v>0.71699999999999997</v>
      </c>
      <c r="K7">
        <v>45.05</v>
      </c>
      <c r="P7">
        <v>1882.002</v>
      </c>
      <c r="Q7">
        <v>9.4E-2</v>
      </c>
      <c r="R7">
        <v>5.91</v>
      </c>
      <c r="W7">
        <v>3207.9580000000001</v>
      </c>
      <c r="X7">
        <v>0.79300000000000004</v>
      </c>
      <c r="Y7">
        <v>44.16</v>
      </c>
    </row>
    <row r="8" spans="1:41" x14ac:dyDescent="0.25">
      <c r="A8" t="s">
        <v>70</v>
      </c>
      <c r="B8">
        <v>123.717</v>
      </c>
      <c r="C8">
        <v>4.7E-2</v>
      </c>
      <c r="D8">
        <v>2.59</v>
      </c>
      <c r="E8">
        <v>2.6</v>
      </c>
      <c r="F8">
        <v>1.7320508075688915E-2</v>
      </c>
      <c r="G8">
        <v>1.0000000000000083E-2</v>
      </c>
      <c r="H8">
        <v>0.3846153846153878</v>
      </c>
      <c r="I8">
        <v>4725.4679999999998</v>
      </c>
      <c r="J8">
        <v>0.73599999999999999</v>
      </c>
      <c r="K8">
        <v>40.47</v>
      </c>
      <c r="L8">
        <v>40.139999999999993</v>
      </c>
      <c r="M8">
        <v>0.29546573405388349</v>
      </c>
      <c r="N8">
        <v>0.17058722109232002</v>
      </c>
      <c r="O8">
        <v>0.42498062055884422</v>
      </c>
      <c r="P8">
        <v>1798.876</v>
      </c>
      <c r="Q8">
        <v>0.09</v>
      </c>
      <c r="R8">
        <v>4.96</v>
      </c>
      <c r="S8">
        <v>4.8</v>
      </c>
      <c r="T8">
        <v>0.13999999999999987</v>
      </c>
      <c r="U8">
        <v>8.0829037686547534E-2</v>
      </c>
      <c r="V8">
        <v>1.6839382851364069</v>
      </c>
      <c r="W8">
        <v>2190.6729999999998</v>
      </c>
      <c r="X8">
        <v>0.51100000000000001</v>
      </c>
      <c r="Y8">
        <v>32.19</v>
      </c>
      <c r="Z8">
        <v>34.270000000000003</v>
      </c>
      <c r="AA8">
        <v>1.8214554619863759</v>
      </c>
      <c r="AB8">
        <v>1.0516178012947484</v>
      </c>
      <c r="AC8">
        <v>3.0686250402531319</v>
      </c>
      <c r="AE8">
        <f t="shared" ref="AE8:AE25" si="0">L8/12</f>
        <v>3.3449999999999993</v>
      </c>
      <c r="AF8">
        <f t="shared" ref="AF8:AF25" si="1">S8/1</f>
        <v>4.8</v>
      </c>
      <c r="AG8">
        <f t="shared" ref="AG8:AG25" si="2">E8/14</f>
        <v>0.18571428571428572</v>
      </c>
      <c r="AH8">
        <f t="shared" ref="AH8:AH25" si="3">Z8/16</f>
        <v>2.1418750000000002</v>
      </c>
      <c r="AJ8">
        <f t="shared" ref="AJ8:AJ25" si="4">((2*AH8)-AF8+(3*AG8))/AE8</f>
        <v>1.222506939995747E-2</v>
      </c>
      <c r="AK8">
        <f t="shared" ref="AK8" si="5">1-(AJ8/4)+((3*AG8)/(4*AE8))</f>
        <v>1.0385837070254111</v>
      </c>
      <c r="AL8">
        <f t="shared" ref="AL8:AL23" si="6">AE8-(AF8/2)-(AG8/2)+1</f>
        <v>1.8521428571428564</v>
      </c>
      <c r="AM8">
        <f t="shared" ref="AM8:AM25" si="7">AE8/AG8</f>
        <v>18.011538461538457</v>
      </c>
      <c r="AN8">
        <f t="shared" ref="AN8:AN25" si="8">AF8/AE8</f>
        <v>1.4349775784753365</v>
      </c>
      <c r="AO8">
        <f t="shared" ref="AO8:AO25" si="9">AH8/AE8</f>
        <v>0.64032137518684618</v>
      </c>
    </row>
    <row r="9" spans="1:41" x14ac:dyDescent="0.25">
      <c r="A9" t="s">
        <v>70</v>
      </c>
      <c r="B9">
        <v>151.363</v>
      </c>
      <c r="C9">
        <v>5.8000000000000003E-2</v>
      </c>
      <c r="D9">
        <v>2.59</v>
      </c>
      <c r="I9">
        <v>5662.1530000000002</v>
      </c>
      <c r="J9">
        <v>0.89</v>
      </c>
      <c r="K9">
        <v>40.049999999999997</v>
      </c>
      <c r="P9">
        <v>2120.6109999999999</v>
      </c>
      <c r="Q9">
        <v>0.105</v>
      </c>
      <c r="R9">
        <v>4.74</v>
      </c>
      <c r="W9">
        <v>3471.2240000000002</v>
      </c>
      <c r="X9">
        <v>0.872</v>
      </c>
      <c r="Y9">
        <v>35.58</v>
      </c>
    </row>
    <row r="10" spans="1:41" x14ac:dyDescent="0.25">
      <c r="A10" t="s">
        <v>70</v>
      </c>
      <c r="B10">
        <v>143.79400000000001</v>
      </c>
      <c r="C10">
        <v>5.5E-2</v>
      </c>
      <c r="D10">
        <v>2.62</v>
      </c>
      <c r="I10">
        <v>5328.3059999999996</v>
      </c>
      <c r="J10">
        <v>0.83499999999999996</v>
      </c>
      <c r="K10">
        <v>39.9</v>
      </c>
      <c r="P10">
        <v>1974.9059999999999</v>
      </c>
      <c r="Q10">
        <v>9.8000000000000004E-2</v>
      </c>
      <c r="R10">
        <v>4.7</v>
      </c>
      <c r="W10">
        <v>3245.1080000000002</v>
      </c>
      <c r="X10">
        <v>0.80400000000000005</v>
      </c>
      <c r="Y10">
        <v>35.04</v>
      </c>
    </row>
    <row r="11" spans="1:41" x14ac:dyDescent="0.25">
      <c r="A11" t="s">
        <v>69</v>
      </c>
      <c r="B11">
        <v>140.631</v>
      </c>
      <c r="C11">
        <v>5.3999999999999999E-2</v>
      </c>
      <c r="D11">
        <v>2.29</v>
      </c>
      <c r="E11">
        <v>2.2833333333333332</v>
      </c>
      <c r="F11">
        <v>3.0550504633038961E-2</v>
      </c>
      <c r="G11">
        <v>1.7638342073763955E-2</v>
      </c>
      <c r="H11">
        <v>0.77248213461739956</v>
      </c>
      <c r="I11">
        <v>6631.8590000000004</v>
      </c>
      <c r="J11">
        <v>1.052</v>
      </c>
      <c r="K11">
        <v>44.91</v>
      </c>
      <c r="L11">
        <v>44.889999999999993</v>
      </c>
      <c r="M11">
        <v>9.1651513899116396E-2</v>
      </c>
      <c r="N11">
        <v>5.2915026221291579E-2</v>
      </c>
      <c r="O11">
        <v>0.11787709115903672</v>
      </c>
      <c r="P11">
        <v>2562.8229999999999</v>
      </c>
      <c r="Q11">
        <v>0.126</v>
      </c>
      <c r="R11">
        <v>5.38</v>
      </c>
      <c r="S11">
        <v>5.25</v>
      </c>
      <c r="T11">
        <v>0.11357816691600539</v>
      </c>
      <c r="U11">
        <v>6.5574385243019964E-2</v>
      </c>
      <c r="V11">
        <v>1.2490359093908565</v>
      </c>
      <c r="W11">
        <v>3291.4549999999999</v>
      </c>
      <c r="X11">
        <v>0.81799999999999995</v>
      </c>
      <c r="Y11">
        <v>38.15</v>
      </c>
      <c r="Z11">
        <v>39.303333333333335</v>
      </c>
      <c r="AA11">
        <v>1.3311774236867646</v>
      </c>
      <c r="AB11">
        <v>0.7685556439047061</v>
      </c>
      <c r="AC11">
        <v>1.9554464690985651</v>
      </c>
      <c r="AE11">
        <f t="shared" ref="AE11:AE25" si="10">L11/12</f>
        <v>3.7408333333333328</v>
      </c>
      <c r="AF11">
        <f t="shared" ref="AF11:AF25" si="11">S11/1</f>
        <v>5.25</v>
      </c>
      <c r="AG11">
        <f t="shared" ref="AG11:AG25" si="12">E11/14</f>
        <v>0.1630952380952381</v>
      </c>
      <c r="AH11">
        <f t="shared" ref="AH11:AH25" si="13">Z11/16</f>
        <v>2.4564583333333334</v>
      </c>
      <c r="AJ11">
        <f t="shared" ref="AJ11:AJ25" si="14">((2*AH11)-AF11+(3*AG11))/AE11</f>
        <v>4.0686758107119046E-2</v>
      </c>
      <c r="AK11">
        <f t="shared" ref="AK11" si="15">1-(AJ11/4)+((3*AG11)/(4*AE11))</f>
        <v>1.022527288928492</v>
      </c>
      <c r="AL11">
        <f t="shared" ref="AL11:AL23" si="16">AE11-(AF11/2)-(AG11/2)+1</f>
        <v>2.0342857142857138</v>
      </c>
      <c r="AM11">
        <f t="shared" ref="AM11:AM25" si="17">AE11/AG11</f>
        <v>22.936496350364958</v>
      </c>
      <c r="AN11">
        <f t="shared" ref="AN11:AN25" si="18">AF11/AE11</f>
        <v>1.4034306081532637</v>
      </c>
      <c r="AO11">
        <f t="shared" ref="AO11:AO25" si="19">AH11/AE11</f>
        <v>0.65666072621964811</v>
      </c>
    </row>
    <row r="12" spans="1:41" x14ac:dyDescent="0.25">
      <c r="A12" t="s">
        <v>69</v>
      </c>
      <c r="B12">
        <v>136.011</v>
      </c>
      <c r="C12">
        <v>5.1999999999999998E-2</v>
      </c>
      <c r="D12">
        <v>2.25</v>
      </c>
      <c r="I12">
        <v>6517.8050000000003</v>
      </c>
      <c r="J12">
        <v>1.0329999999999999</v>
      </c>
      <c r="K12">
        <v>44.97</v>
      </c>
      <c r="P12">
        <v>2422.0949999999998</v>
      </c>
      <c r="Q12">
        <v>0.11899999999999999</v>
      </c>
      <c r="R12">
        <v>5.2</v>
      </c>
      <c r="W12">
        <v>3316.6590000000001</v>
      </c>
      <c r="X12">
        <v>0.82499999999999996</v>
      </c>
      <c r="Y12">
        <v>39</v>
      </c>
    </row>
    <row r="13" spans="1:41" x14ac:dyDescent="0.25">
      <c r="A13" t="s">
        <v>69</v>
      </c>
      <c r="B13">
        <v>124.31100000000001</v>
      </c>
      <c r="C13">
        <v>4.7E-2</v>
      </c>
      <c r="D13">
        <v>2.31</v>
      </c>
      <c r="I13">
        <v>5838.3959999999997</v>
      </c>
      <c r="J13">
        <v>0.91900000000000004</v>
      </c>
      <c r="K13">
        <v>44.79</v>
      </c>
      <c r="P13">
        <v>2136.9059999999999</v>
      </c>
      <c r="Q13">
        <v>0.106</v>
      </c>
      <c r="R13">
        <v>5.17</v>
      </c>
      <c r="W13">
        <v>3798.375</v>
      </c>
      <c r="X13">
        <v>0.97599999999999998</v>
      </c>
      <c r="Y13">
        <v>40.76</v>
      </c>
    </row>
    <row r="14" spans="1:41" x14ac:dyDescent="0.25">
      <c r="A14" t="s">
        <v>68</v>
      </c>
      <c r="B14">
        <v>134.91300000000001</v>
      </c>
      <c r="C14">
        <v>5.0999999999999997E-2</v>
      </c>
      <c r="D14">
        <v>2.42</v>
      </c>
      <c r="E14">
        <v>2.42</v>
      </c>
      <c r="F14">
        <v>1.0000000000000009E-2</v>
      </c>
      <c r="G14">
        <v>5.7735026918962632E-3</v>
      </c>
      <c r="H14">
        <v>0.23857449140067205</v>
      </c>
      <c r="I14">
        <v>6216.8969999999999</v>
      </c>
      <c r="J14">
        <v>0.98199999999999998</v>
      </c>
      <c r="K14">
        <v>46.3</v>
      </c>
      <c r="L14">
        <v>46.543333333333329</v>
      </c>
      <c r="M14">
        <v>0.23544284515214042</v>
      </c>
      <c r="N14">
        <v>0.13593299002735965</v>
      </c>
      <c r="O14">
        <v>0.29205684314408004</v>
      </c>
      <c r="P14">
        <v>2214.37</v>
      </c>
      <c r="Q14">
        <v>0.11</v>
      </c>
      <c r="R14">
        <v>5.17</v>
      </c>
      <c r="S14">
        <v>5.2233333333333336</v>
      </c>
      <c r="T14">
        <v>4.725815626252608E-2</v>
      </c>
      <c r="U14">
        <v>2.7284509239574834E-2</v>
      </c>
      <c r="V14">
        <v>0.52235818582466176</v>
      </c>
      <c r="W14">
        <v>3200.6489999999999</v>
      </c>
      <c r="X14">
        <v>0.79100000000000004</v>
      </c>
      <c r="Y14">
        <v>38.06</v>
      </c>
      <c r="Z14">
        <v>38.403333333333336</v>
      </c>
      <c r="AA14">
        <v>0.40501028793517513</v>
      </c>
      <c r="AB14">
        <v>0.23383279876394122</v>
      </c>
      <c r="AC14">
        <v>0.6088867253639646</v>
      </c>
      <c r="AE14">
        <f t="shared" ref="AE14:AE25" si="20">L14/12</f>
        <v>3.8786111111111108</v>
      </c>
      <c r="AF14">
        <f t="shared" ref="AF14:AF25" si="21">S14/1</f>
        <v>5.2233333333333336</v>
      </c>
      <c r="AG14">
        <f t="shared" ref="AG14:AG25" si="22">E14/14</f>
        <v>0.17285714285714285</v>
      </c>
      <c r="AH14">
        <f t="shared" ref="AH14:AH25" si="23">Z14/16</f>
        <v>2.4002083333333335</v>
      </c>
      <c r="AJ14">
        <f t="shared" ref="AJ14:AJ25" si="24">((2*AH14)-AF14+(3*AG14))/AE14</f>
        <v>2.4662117228184708E-2</v>
      </c>
      <c r="AK14">
        <f t="shared" ref="AK14" si="25">1-(AJ14/4)+((3*AG14)/(4*AE14))</f>
        <v>1.0272595430781351</v>
      </c>
      <c r="AL14">
        <f t="shared" ref="AL14:AL23" si="26">AE14-(AF14/2)-(AG14/2)+1</f>
        <v>2.1805158730158727</v>
      </c>
      <c r="AM14">
        <f t="shared" ref="AM14:AM25" si="27">AE14/AG14</f>
        <v>22.438246097337007</v>
      </c>
      <c r="AN14">
        <f t="shared" ref="AN14:AN25" si="28">AF14/AE14</f>
        <v>1.3467019981379362</v>
      </c>
      <c r="AO14">
        <f t="shared" ref="AO14:AO25" si="29">AH14/AE14</f>
        <v>0.6188319129126979</v>
      </c>
    </row>
    <row r="15" spans="1:41" x14ac:dyDescent="0.25">
      <c r="A15" t="s">
        <v>68</v>
      </c>
      <c r="B15">
        <v>126.471</v>
      </c>
      <c r="C15">
        <v>4.8000000000000001E-2</v>
      </c>
      <c r="D15">
        <v>2.41</v>
      </c>
      <c r="I15">
        <v>5911.1809999999996</v>
      </c>
      <c r="J15">
        <v>0.93100000000000005</v>
      </c>
      <c r="K15">
        <v>46.56</v>
      </c>
      <c r="P15">
        <v>2121.5680000000002</v>
      </c>
      <c r="Q15">
        <v>0.105</v>
      </c>
      <c r="R15">
        <v>5.26</v>
      </c>
      <c r="W15">
        <v>2983.6030000000001</v>
      </c>
      <c r="X15">
        <v>0.72699999999999998</v>
      </c>
      <c r="Y15">
        <v>38.299999999999997</v>
      </c>
    </row>
    <row r="16" spans="1:41" x14ac:dyDescent="0.25">
      <c r="A16" t="s">
        <v>68</v>
      </c>
      <c r="B16">
        <v>117.568</v>
      </c>
      <c r="C16">
        <v>4.4999999999999998E-2</v>
      </c>
      <c r="D16">
        <v>2.4300000000000002</v>
      </c>
      <c r="I16">
        <v>5485.0290000000005</v>
      </c>
      <c r="J16">
        <v>0.86099999999999999</v>
      </c>
      <c r="K16">
        <v>46.77</v>
      </c>
      <c r="P16">
        <v>1933.8389999999999</v>
      </c>
      <c r="Q16">
        <v>9.6000000000000002E-2</v>
      </c>
      <c r="R16">
        <v>5.24</v>
      </c>
      <c r="W16">
        <v>3369.239</v>
      </c>
      <c r="X16">
        <v>0.84099999999999997</v>
      </c>
      <c r="Y16">
        <v>38.85</v>
      </c>
    </row>
    <row r="17" spans="1:41" x14ac:dyDescent="0.25">
      <c r="A17" t="s">
        <v>67</v>
      </c>
      <c r="B17">
        <v>88.397000000000006</v>
      </c>
      <c r="C17">
        <v>3.4000000000000002E-2</v>
      </c>
      <c r="D17">
        <v>2.0699999999999998</v>
      </c>
      <c r="E17">
        <v>2.06</v>
      </c>
      <c r="F17">
        <v>1.0000000000000009E-2</v>
      </c>
      <c r="G17">
        <v>5.7735026918962632E-3</v>
      </c>
      <c r="H17">
        <v>0.280267120965838</v>
      </c>
      <c r="I17">
        <v>5079.6360000000004</v>
      </c>
      <c r="J17">
        <v>0.79400000000000004</v>
      </c>
      <c r="K17">
        <v>48.89</v>
      </c>
      <c r="L17">
        <v>48.966666666666669</v>
      </c>
      <c r="M17">
        <v>6.6583281184792953E-2</v>
      </c>
      <c r="N17">
        <v>3.8441875315568759E-2</v>
      </c>
      <c r="O17">
        <v>7.8506212353101609E-2</v>
      </c>
      <c r="P17">
        <v>1672.664</v>
      </c>
      <c r="Q17">
        <v>8.4000000000000005E-2</v>
      </c>
      <c r="R17">
        <v>5.19</v>
      </c>
      <c r="S17">
        <v>5.37</v>
      </c>
      <c r="T17">
        <v>0.15874507866387524</v>
      </c>
      <c r="U17">
        <v>9.1651513899116702E-2</v>
      </c>
      <c r="V17">
        <v>1.706732102404408</v>
      </c>
      <c r="W17">
        <v>2987.5439999999999</v>
      </c>
      <c r="X17">
        <v>0.72799999999999998</v>
      </c>
      <c r="Y17">
        <v>35.28</v>
      </c>
      <c r="Z17">
        <v>36.229999999999997</v>
      </c>
      <c r="AA17">
        <v>0.94503968170654118</v>
      </c>
      <c r="AB17">
        <v>0.54561891462814982</v>
      </c>
      <c r="AC17">
        <v>1.5059865156725087</v>
      </c>
      <c r="AE17">
        <f t="shared" ref="AE17:AE25" si="30">L17/12</f>
        <v>4.0805555555555557</v>
      </c>
      <c r="AF17">
        <f t="shared" ref="AF17:AF25" si="31">S17/1</f>
        <v>5.37</v>
      </c>
      <c r="AG17">
        <f t="shared" ref="AG17:AG25" si="32">E17/14</f>
        <v>0.14714285714285716</v>
      </c>
      <c r="AH17">
        <f t="shared" ref="AH17:AH25" si="33">Z17/16</f>
        <v>2.2643749999999998</v>
      </c>
      <c r="AJ17">
        <f t="shared" ref="AJ17:AJ25" si="34">((2*AH17)-AF17+(3*AG17))/AE17</f>
        <v>-9.7982106389186141E-2</v>
      </c>
      <c r="AK17">
        <f t="shared" ref="AK17" si="35">1-(AJ17/4)+((3*AG17)/(4*AE17))</f>
        <v>1.0515401633764467</v>
      </c>
      <c r="AL17">
        <f t="shared" ref="AL17:AL23" si="36">AE17-(AF17/2)-(AG17/2)+1</f>
        <v>2.3219841269841268</v>
      </c>
      <c r="AM17">
        <f t="shared" ref="AM17:AM25" si="37">AE17/AG17</f>
        <v>27.731930960086299</v>
      </c>
      <c r="AN17">
        <f t="shared" ref="AN17:AN25" si="38">AF17/AE17</f>
        <v>1.3159972770592239</v>
      </c>
      <c r="AO17">
        <f t="shared" ref="AO17:AO25" si="39">AH17/AE17</f>
        <v>0.5549183117767188</v>
      </c>
    </row>
    <row r="18" spans="1:41" x14ac:dyDescent="0.25">
      <c r="A18" t="s">
        <v>67</v>
      </c>
      <c r="B18">
        <v>118.86499999999999</v>
      </c>
      <c r="C18">
        <v>4.4999999999999998E-2</v>
      </c>
      <c r="D18">
        <v>2.06</v>
      </c>
      <c r="I18">
        <v>6788.2129999999997</v>
      </c>
      <c r="J18">
        <v>1.079</v>
      </c>
      <c r="K18">
        <v>49.01</v>
      </c>
      <c r="P18">
        <v>2426.7150000000001</v>
      </c>
      <c r="Q18">
        <v>0.12</v>
      </c>
      <c r="R18">
        <v>5.43</v>
      </c>
      <c r="W18">
        <v>2927.7849999999999</v>
      </c>
      <c r="X18">
        <v>0.71099999999999997</v>
      </c>
      <c r="Y18">
        <v>37.17</v>
      </c>
    </row>
    <row r="19" spans="1:41" x14ac:dyDescent="0.25">
      <c r="A19" t="s">
        <v>67</v>
      </c>
      <c r="B19">
        <v>134.624</v>
      </c>
      <c r="C19">
        <v>5.0999999999999997E-2</v>
      </c>
      <c r="D19">
        <v>2.0499999999999998</v>
      </c>
      <c r="I19">
        <v>7632.9669999999996</v>
      </c>
      <c r="J19">
        <v>1.2230000000000001</v>
      </c>
      <c r="K19">
        <v>49</v>
      </c>
      <c r="P19">
        <v>2795.364</v>
      </c>
      <c r="Q19">
        <v>0.13700000000000001</v>
      </c>
      <c r="R19">
        <v>5.49</v>
      </c>
      <c r="W19">
        <v>2536.8209999999999</v>
      </c>
      <c r="X19">
        <v>0.60299999999999998</v>
      </c>
      <c r="Y19">
        <v>36.24</v>
      </c>
    </row>
    <row r="20" spans="1:41" x14ac:dyDescent="0.25">
      <c r="A20" t="s">
        <v>66</v>
      </c>
      <c r="B20">
        <v>79.049000000000007</v>
      </c>
      <c r="C20">
        <v>0.03</v>
      </c>
      <c r="D20">
        <v>1.93</v>
      </c>
      <c r="E20">
        <v>1.9066666666666665</v>
      </c>
      <c r="F20">
        <v>2.5166114784235857E-2</v>
      </c>
      <c r="G20">
        <v>1.4529663145135593E-2</v>
      </c>
      <c r="H20">
        <v>0.76204526984976895</v>
      </c>
      <c r="I20">
        <v>4963.6040000000003</v>
      </c>
      <c r="J20">
        <v>0.77500000000000002</v>
      </c>
      <c r="K20">
        <v>49.67</v>
      </c>
      <c r="L20">
        <v>49.410000000000004</v>
      </c>
      <c r="M20">
        <v>0.30116440692751323</v>
      </c>
      <c r="N20">
        <v>0.17387735140993377</v>
      </c>
      <c r="O20">
        <v>0.35190720787276614</v>
      </c>
      <c r="P20">
        <v>1687.4829999999999</v>
      </c>
      <c r="Q20">
        <v>8.5000000000000006E-2</v>
      </c>
      <c r="R20">
        <v>5.45</v>
      </c>
      <c r="S20">
        <v>5.4333333333333336</v>
      </c>
      <c r="T20">
        <v>4.725815626252608E-2</v>
      </c>
      <c r="U20">
        <v>2.7284509239574834E-2</v>
      </c>
      <c r="V20">
        <v>0.50216888170996621</v>
      </c>
      <c r="W20">
        <v>2707.79</v>
      </c>
      <c r="X20">
        <v>0.63600000000000001</v>
      </c>
      <c r="Y20">
        <v>37.869999999999997</v>
      </c>
      <c r="Z20">
        <v>37.846666666666664</v>
      </c>
      <c r="AA20">
        <v>0.60533737149901279</v>
      </c>
      <c r="AB20">
        <v>0.34949169438549554</v>
      </c>
      <c r="AC20">
        <v>0.92344115127398863</v>
      </c>
      <c r="AE20">
        <f t="shared" ref="AE20:AE25" si="40">L20/12</f>
        <v>4.1175000000000006</v>
      </c>
      <c r="AF20">
        <f t="shared" ref="AF20:AF25" si="41">S20/1</f>
        <v>5.4333333333333336</v>
      </c>
      <c r="AG20">
        <f t="shared" ref="AG20:AG25" si="42">E20/14</f>
        <v>0.13619047619047617</v>
      </c>
      <c r="AH20">
        <f t="shared" ref="AH20:AH25" si="43">Z20/16</f>
        <v>2.3654166666666665</v>
      </c>
      <c r="AJ20">
        <f t="shared" ref="AJ20:AJ25" si="44">((2*AH20)-AF20+(3*AG20))/AE20</f>
        <v>-7.1385202532743663E-2</v>
      </c>
      <c r="AK20">
        <f t="shared" ref="AK20" si="45">1-(AJ20/4)+((3*AG20)/(4*AE20))</f>
        <v>1.0426533090467518</v>
      </c>
      <c r="AL20">
        <f t="shared" ref="AL20:AL23" si="46">AE20-(AF20/2)-(AG20/2)+1</f>
        <v>2.3327380952380956</v>
      </c>
      <c r="AM20">
        <f t="shared" ref="AM20:AM25" si="47">AE20/AG20</f>
        <v>30.233391608391617</v>
      </c>
      <c r="AN20">
        <f t="shared" ref="AN20:AN25" si="48">AF20/AE20</f>
        <v>1.3195709370572757</v>
      </c>
      <c r="AO20">
        <f t="shared" ref="AO20:AO25" si="49">AH20/AE20</f>
        <v>0.57447885043513447</v>
      </c>
    </row>
    <row r="21" spans="1:41" x14ac:dyDescent="0.25">
      <c r="A21" t="s">
        <v>66</v>
      </c>
      <c r="B21">
        <v>79.483000000000004</v>
      </c>
      <c r="C21">
        <v>0.03</v>
      </c>
      <c r="D21">
        <v>1.91</v>
      </c>
      <c r="I21">
        <v>5017.2070000000003</v>
      </c>
      <c r="J21">
        <v>0.78400000000000003</v>
      </c>
      <c r="K21">
        <v>49.48</v>
      </c>
      <c r="P21">
        <v>1692.5809999999999</v>
      </c>
      <c r="Q21">
        <v>8.5000000000000006E-2</v>
      </c>
      <c r="R21">
        <v>5.38</v>
      </c>
      <c r="W21">
        <v>2629.9740000000002</v>
      </c>
      <c r="X21">
        <v>0.61399999999999999</v>
      </c>
      <c r="Y21">
        <v>37.229999999999997</v>
      </c>
    </row>
    <row r="22" spans="1:41" x14ac:dyDescent="0.25">
      <c r="A22" t="s">
        <v>66</v>
      </c>
      <c r="B22">
        <v>100.813</v>
      </c>
      <c r="C22">
        <v>3.7999999999999999E-2</v>
      </c>
      <c r="D22">
        <v>1.88</v>
      </c>
      <c r="I22">
        <v>6337.9080000000004</v>
      </c>
      <c r="J22">
        <v>1.0029999999999999</v>
      </c>
      <c r="K22">
        <v>49.08</v>
      </c>
      <c r="P22">
        <v>2260.2060000000001</v>
      </c>
      <c r="Q22">
        <v>0.112</v>
      </c>
      <c r="R22">
        <v>5.47</v>
      </c>
      <c r="W22">
        <v>2968.232</v>
      </c>
      <c r="X22">
        <v>0.70799999999999996</v>
      </c>
      <c r="Y22">
        <v>38.44</v>
      </c>
    </row>
    <row r="23" spans="1:41" x14ac:dyDescent="0.25">
      <c r="A23" t="s">
        <v>65</v>
      </c>
      <c r="B23">
        <v>141.11500000000001</v>
      </c>
      <c r="C23">
        <v>5.3999999999999999E-2</v>
      </c>
      <c r="D23">
        <v>2.46</v>
      </c>
      <c r="E23">
        <v>2.4633333333333334</v>
      </c>
      <c r="F23">
        <v>2.5166114784235971E-2</v>
      </c>
      <c r="G23">
        <v>1.4529663145135659E-2</v>
      </c>
      <c r="H23">
        <v>0.58983747544529064</v>
      </c>
      <c r="I23">
        <v>6431.28</v>
      </c>
      <c r="J23">
        <v>1.018</v>
      </c>
      <c r="K23">
        <v>46.61</v>
      </c>
      <c r="L23">
        <v>46.70333333333334</v>
      </c>
      <c r="M23">
        <v>0.22501851775650319</v>
      </c>
      <c r="N23">
        <v>0.1299145017993677</v>
      </c>
      <c r="O23">
        <v>0.27816965626871959</v>
      </c>
      <c r="P23">
        <v>2383.0309999999999</v>
      </c>
      <c r="Q23">
        <v>0.11799999999999999</v>
      </c>
      <c r="R23">
        <v>5.38</v>
      </c>
      <c r="S23">
        <v>5.3633333333333333</v>
      </c>
      <c r="T23">
        <v>2.8867513459481187E-2</v>
      </c>
      <c r="U23">
        <v>1.6666666666666607E-2</v>
      </c>
      <c r="V23">
        <v>0.31075201988812817</v>
      </c>
      <c r="W23">
        <v>3351.7669999999998</v>
      </c>
      <c r="X23">
        <v>0.82099999999999995</v>
      </c>
      <c r="Y23">
        <v>38.42</v>
      </c>
      <c r="Z23">
        <v>38.783333333333331</v>
      </c>
      <c r="AA23">
        <v>1.8125212642430801</v>
      </c>
      <c r="AB23">
        <v>1.0464596398226631</v>
      </c>
      <c r="AC23">
        <v>2.698219956568964</v>
      </c>
      <c r="AE23">
        <f t="shared" ref="AE23:AE25" si="50">L23/12</f>
        <v>3.8919444444444449</v>
      </c>
      <c r="AF23">
        <f t="shared" ref="AF23:AF25" si="51">S23/1</f>
        <v>5.3633333333333333</v>
      </c>
      <c r="AG23">
        <f t="shared" ref="AG23:AG25" si="52">E23/14</f>
        <v>0.17595238095238094</v>
      </c>
      <c r="AH23">
        <f t="shared" ref="AH23:AH25" si="53">Z23/16</f>
        <v>2.4239583333333332</v>
      </c>
      <c r="AJ23">
        <f t="shared" ref="AJ23:AJ25" si="54">((2*AH23)-AF23+(3*AG23))/AE23</f>
        <v>3.1964680812014419E-3</v>
      </c>
      <c r="AK23">
        <f t="shared" ref="AK23" si="55">1-(AJ23/4)+((3*AG23)/(4*AE23))</f>
        <v>1.0331079152094782</v>
      </c>
      <c r="AL23">
        <f t="shared" ref="AL23" si="56">AE23-(AF23/2)-(AG23/2)+1</f>
        <v>2.122301587301588</v>
      </c>
      <c r="AM23">
        <f t="shared" ref="AM23:AM25" si="57">AE23/AG23</f>
        <v>22.119305367613897</v>
      </c>
      <c r="AN23">
        <f t="shared" ref="AN23:AN25" si="58">AF23/AE23</f>
        <v>1.3780600956391404</v>
      </c>
      <c r="AO23">
        <f t="shared" ref="AO23:AO25" si="59">AH23/AE23</f>
        <v>0.62281421740061371</v>
      </c>
    </row>
    <row r="24" spans="1:41" x14ac:dyDescent="0.25">
      <c r="A24" t="s">
        <v>65</v>
      </c>
      <c r="B24">
        <v>144.833</v>
      </c>
      <c r="C24">
        <v>5.5E-2</v>
      </c>
      <c r="D24">
        <v>2.4900000000000002</v>
      </c>
      <c r="I24">
        <v>6515.9920000000002</v>
      </c>
      <c r="J24">
        <v>1.0329999999999999</v>
      </c>
      <c r="K24">
        <v>46.54</v>
      </c>
      <c r="P24">
        <v>2397.6640000000002</v>
      </c>
      <c r="Q24">
        <v>0.11799999999999999</v>
      </c>
      <c r="R24">
        <v>5.33</v>
      </c>
      <c r="W24">
        <v>3124.3809999999999</v>
      </c>
      <c r="X24">
        <v>0.754</v>
      </c>
      <c r="Y24">
        <v>37.18</v>
      </c>
    </row>
    <row r="25" spans="1:41" x14ac:dyDescent="0.25">
      <c r="A25" t="s">
        <v>65</v>
      </c>
      <c r="B25">
        <v>142.608</v>
      </c>
      <c r="C25">
        <v>5.3999999999999999E-2</v>
      </c>
      <c r="D25">
        <v>2.44</v>
      </c>
      <c r="I25">
        <v>6592.9059999999999</v>
      </c>
      <c r="J25">
        <v>1.046</v>
      </c>
      <c r="K25">
        <v>46.96</v>
      </c>
      <c r="P25">
        <v>2428.7350000000001</v>
      </c>
      <c r="Q25">
        <v>0.12</v>
      </c>
      <c r="R25">
        <v>5.38</v>
      </c>
      <c r="W25">
        <v>3954.1190000000001</v>
      </c>
      <c r="X25">
        <v>1.016</v>
      </c>
      <c r="Y25">
        <v>40.75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topLeftCell="N5" workbookViewId="0">
      <selection activeCell="AM23" sqref="AM23:AM38"/>
    </sheetView>
  </sheetViews>
  <sheetFormatPr defaultRowHeight="15" x14ac:dyDescent="0.25"/>
  <cols>
    <col min="2" max="2" width="26" customWidth="1"/>
  </cols>
  <sheetData>
    <row r="1" spans="1:42" x14ac:dyDescent="0.25">
      <c r="B1" t="s">
        <v>0</v>
      </c>
      <c r="C1" t="s">
        <v>2</v>
      </c>
      <c r="D1" t="s">
        <v>2</v>
      </c>
      <c r="E1" t="s">
        <v>2</v>
      </c>
      <c r="J1" t="s">
        <v>3</v>
      </c>
      <c r="K1" t="s">
        <v>3</v>
      </c>
      <c r="L1" t="s">
        <v>3</v>
      </c>
      <c r="Q1" t="s">
        <v>4</v>
      </c>
      <c r="R1" t="s">
        <v>4</v>
      </c>
      <c r="S1" t="s">
        <v>4</v>
      </c>
      <c r="X1" t="s">
        <v>5</v>
      </c>
      <c r="Y1" t="s">
        <v>5</v>
      </c>
      <c r="Z1" t="s">
        <v>5</v>
      </c>
      <c r="AF1" t="s">
        <v>56</v>
      </c>
      <c r="AG1" t="s">
        <v>57</v>
      </c>
      <c r="AH1" t="s">
        <v>58</v>
      </c>
      <c r="AI1" t="s">
        <v>59</v>
      </c>
      <c r="AK1" t="s">
        <v>29</v>
      </c>
      <c r="AL1" t="s">
        <v>30</v>
      </c>
      <c r="AM1" t="s">
        <v>31</v>
      </c>
      <c r="AN1" t="s">
        <v>32</v>
      </c>
      <c r="AO1" t="s">
        <v>33</v>
      </c>
      <c r="AP1" t="s">
        <v>34</v>
      </c>
    </row>
    <row r="2" spans="1:42" x14ac:dyDescent="0.25">
      <c r="C2" t="s">
        <v>7</v>
      </c>
      <c r="D2" t="s">
        <v>8</v>
      </c>
      <c r="E2" t="s">
        <v>8</v>
      </c>
      <c r="F2" t="s">
        <v>11</v>
      </c>
      <c r="G2" t="s">
        <v>12</v>
      </c>
      <c r="H2" t="s">
        <v>13</v>
      </c>
      <c r="I2" t="s">
        <v>14</v>
      </c>
      <c r="J2" t="s">
        <v>7</v>
      </c>
      <c r="K2" t="s">
        <v>8</v>
      </c>
      <c r="L2" t="s">
        <v>8</v>
      </c>
      <c r="M2" t="s">
        <v>17</v>
      </c>
      <c r="N2" t="s">
        <v>18</v>
      </c>
      <c r="O2" t="s">
        <v>19</v>
      </c>
      <c r="P2" t="s">
        <v>20</v>
      </c>
      <c r="Q2" t="s">
        <v>7</v>
      </c>
      <c r="R2" t="s">
        <v>8</v>
      </c>
      <c r="S2" t="s">
        <v>8</v>
      </c>
      <c r="T2" t="s">
        <v>21</v>
      </c>
      <c r="U2" t="s">
        <v>22</v>
      </c>
      <c r="V2" t="s">
        <v>23</v>
      </c>
      <c r="W2" t="s">
        <v>24</v>
      </c>
      <c r="X2" t="s">
        <v>7</v>
      </c>
      <c r="Y2" t="s">
        <v>8</v>
      </c>
      <c r="Z2" t="s">
        <v>8</v>
      </c>
      <c r="AA2" t="s">
        <v>25</v>
      </c>
      <c r="AB2" t="s">
        <v>26</v>
      </c>
      <c r="AC2" t="s">
        <v>27</v>
      </c>
      <c r="AD2" t="s">
        <v>28</v>
      </c>
    </row>
    <row r="3" spans="1:42" x14ac:dyDescent="0.25">
      <c r="D3" t="s">
        <v>36</v>
      </c>
      <c r="E3" t="s">
        <v>37</v>
      </c>
      <c r="K3" t="s">
        <v>36</v>
      </c>
      <c r="L3" t="s">
        <v>37</v>
      </c>
      <c r="R3" t="s">
        <v>36</v>
      </c>
      <c r="S3" t="s">
        <v>37</v>
      </c>
      <c r="Y3" t="s">
        <v>36</v>
      </c>
      <c r="Z3" t="s">
        <v>37</v>
      </c>
    </row>
    <row r="4" spans="1:42" x14ac:dyDescent="0.25">
      <c r="A4" s="4" t="s">
        <v>74</v>
      </c>
      <c r="B4" t="s">
        <v>73</v>
      </c>
      <c r="C4">
        <v>54.387</v>
      </c>
      <c r="D4">
        <v>2.1000000000000001E-2</v>
      </c>
      <c r="E4">
        <v>1.05</v>
      </c>
      <c r="F4">
        <v>1.0566666666666669</v>
      </c>
      <c r="G4">
        <v>5.7735026918962632E-3</v>
      </c>
      <c r="H4">
        <v>3.3333333333333366E-3</v>
      </c>
      <c r="I4">
        <v>0.31545741324921162</v>
      </c>
      <c r="J4">
        <v>5664.5680000000002</v>
      </c>
      <c r="K4">
        <v>0.88300000000000001</v>
      </c>
      <c r="L4">
        <v>44.3</v>
      </c>
      <c r="M4">
        <v>44.123333333333335</v>
      </c>
      <c r="N4">
        <v>0.42359571921034855</v>
      </c>
      <c r="O4">
        <v>0.24456310251366789</v>
      </c>
      <c r="P4">
        <v>0.55427159291456041</v>
      </c>
      <c r="Q4">
        <v>2391.0810000000001</v>
      </c>
      <c r="R4">
        <v>0.11600000000000001</v>
      </c>
      <c r="S4">
        <v>5.83</v>
      </c>
      <c r="T4">
        <v>5.8433333333333337</v>
      </c>
      <c r="U4">
        <v>1.5275252316519626E-2</v>
      </c>
      <c r="V4">
        <v>8.8191710368820606E-3</v>
      </c>
      <c r="W4">
        <v>0.15092705710579682</v>
      </c>
      <c r="X4">
        <v>3806.3690000000001</v>
      </c>
      <c r="Y4">
        <v>0.96599999999999997</v>
      </c>
      <c r="Z4">
        <v>44.46</v>
      </c>
      <c r="AA4">
        <v>43.420000000000009</v>
      </c>
      <c r="AB4">
        <v>1.4372195378577348</v>
      </c>
      <c r="AC4">
        <v>0.82977908706675274</v>
      </c>
      <c r="AD4">
        <v>1.9110527108861182</v>
      </c>
      <c r="AF4">
        <f>M4/12</f>
        <v>3.6769444444444446</v>
      </c>
      <c r="AG4">
        <f>T4/1</f>
        <v>5.8433333333333337</v>
      </c>
      <c r="AH4">
        <f>F4/14</f>
        <v>7.5476190476190488E-2</v>
      </c>
      <c r="AI4">
        <f>AA4/16</f>
        <v>2.7137500000000006</v>
      </c>
      <c r="AK4">
        <f>((2*AI4)-AG4+(3*AH4))/AF4</f>
        <v>-5.1511455983768231E-2</v>
      </c>
      <c r="AL4">
        <f>1-(AK4/4)+((3*AH4)/(4*AF4))</f>
        <v>1.0282730225881997</v>
      </c>
      <c r="AM4">
        <f>AF4-(AG4/2)-(AH4/2)+1</f>
        <v>1.7175396825396825</v>
      </c>
      <c r="AN4">
        <f>AF4/AH4</f>
        <v>48.716614090431122</v>
      </c>
      <c r="AO4">
        <f>AG4/AF4</f>
        <v>1.5891818387852232</v>
      </c>
      <c r="AP4">
        <f>AI4/AF4</f>
        <v>0.73804487421621223</v>
      </c>
    </row>
    <row r="5" spans="1:42" x14ac:dyDescent="0.25">
      <c r="A5" s="4"/>
      <c r="B5" t="s">
        <v>73</v>
      </c>
      <c r="C5">
        <v>46.98</v>
      </c>
      <c r="D5">
        <v>1.7999999999999999E-2</v>
      </c>
      <c r="E5">
        <v>1.06</v>
      </c>
      <c r="J5">
        <v>4915.527</v>
      </c>
      <c r="K5">
        <v>0.76100000000000001</v>
      </c>
      <c r="L5">
        <v>44.43</v>
      </c>
      <c r="Q5">
        <v>2042.2739999999999</v>
      </c>
      <c r="R5">
        <v>0.1</v>
      </c>
      <c r="S5">
        <v>5.86</v>
      </c>
      <c r="X5">
        <v>2954.328</v>
      </c>
      <c r="Y5">
        <v>0.70399999999999996</v>
      </c>
      <c r="Z5">
        <v>41.78</v>
      </c>
    </row>
    <row r="6" spans="1:42" x14ac:dyDescent="0.25">
      <c r="A6" s="4"/>
      <c r="B6" t="s">
        <v>73</v>
      </c>
      <c r="C6">
        <v>52.601999999999997</v>
      </c>
      <c r="D6">
        <v>0.02</v>
      </c>
      <c r="E6">
        <v>1.06</v>
      </c>
      <c r="J6">
        <v>5378.4849999999997</v>
      </c>
      <c r="K6">
        <v>0.83599999999999997</v>
      </c>
      <c r="L6">
        <v>43.64</v>
      </c>
      <c r="Q6">
        <v>2296.5070000000001</v>
      </c>
      <c r="R6">
        <v>0.112</v>
      </c>
      <c r="S6">
        <v>5.84</v>
      </c>
      <c r="X6">
        <v>3615.2150000000001</v>
      </c>
      <c r="Y6">
        <v>0.90400000000000003</v>
      </c>
      <c r="Z6">
        <v>44.02</v>
      </c>
    </row>
    <row r="7" spans="1:42" x14ac:dyDescent="0.25">
      <c r="A7" s="4"/>
      <c r="B7" t="s">
        <v>81</v>
      </c>
      <c r="C7">
        <v>155.25700000000001</v>
      </c>
      <c r="D7">
        <v>0.06</v>
      </c>
      <c r="E7">
        <v>3.18</v>
      </c>
      <c r="F7">
        <v>3.0766666666666667</v>
      </c>
      <c r="G7">
        <v>0.16196707484341791</v>
      </c>
      <c r="H7">
        <v>9.3511734260703597E-2</v>
      </c>
      <c r="I7">
        <v>3.0393846455266607</v>
      </c>
      <c r="J7">
        <v>4609.2640000000001</v>
      </c>
      <c r="K7">
        <v>0.71099999999999997</v>
      </c>
      <c r="L7">
        <v>37.74</v>
      </c>
      <c r="M7">
        <v>36.576666666666668</v>
      </c>
      <c r="N7">
        <v>1.9375327954213644</v>
      </c>
      <c r="O7">
        <v>1.118635081000253</v>
      </c>
      <c r="P7">
        <v>3.0583297575874955</v>
      </c>
      <c r="Q7">
        <v>1916.3230000000001</v>
      </c>
      <c r="R7">
        <v>9.4E-2</v>
      </c>
      <c r="S7">
        <v>5.0199999999999996</v>
      </c>
      <c r="T7">
        <v>4.9200000000000008</v>
      </c>
      <c r="U7">
        <v>0.18193405398660251</v>
      </c>
      <c r="V7">
        <v>0.10503967504392486</v>
      </c>
      <c r="W7">
        <v>2.1349527447952203</v>
      </c>
      <c r="X7">
        <v>4019.8969999999999</v>
      </c>
      <c r="Y7">
        <v>1.0389999999999999</v>
      </c>
      <c r="Z7">
        <v>40.83</v>
      </c>
      <c r="AA7">
        <v>39.00333333333333</v>
      </c>
      <c r="AB7">
        <v>1.5864845833897445</v>
      </c>
      <c r="AC7">
        <v>0.91595730128526032</v>
      </c>
      <c r="AD7">
        <v>2.3484077462232125</v>
      </c>
      <c r="AF7">
        <f t="shared" ref="AF7:AF40" si="0">M7/12</f>
        <v>3.0480555555555555</v>
      </c>
      <c r="AG7">
        <f t="shared" ref="AG7:AG40" si="1">T7/1</f>
        <v>4.9200000000000008</v>
      </c>
      <c r="AH7">
        <f t="shared" ref="AH7:AH40" si="2">F7/14</f>
        <v>0.21976190476190477</v>
      </c>
      <c r="AI7">
        <f t="shared" ref="AI7:AI40" si="3">AA7/16</f>
        <v>2.4377083333333331</v>
      </c>
      <c r="AK7">
        <f t="shared" ref="AK7" si="4">((2*AI7)-AG7+(3*AH7))/AF7</f>
        <v>0.20167033367616577</v>
      </c>
      <c r="AL7">
        <f t="shared" ref="AL7" si="5">1-(AK7/4)+((3*AH7)/(4*AF7))</f>
        <v>1.0036567028160031</v>
      </c>
      <c r="AM7">
        <f t="shared" ref="AM7:AM38" si="6">AF7-(AG7/2)-(AH7/2)+1</f>
        <v>1.4781746031746028</v>
      </c>
      <c r="AN7">
        <f t="shared" ref="AN7" si="7">AF7/AH7</f>
        <v>13.869808595160707</v>
      </c>
      <c r="AO7">
        <f t="shared" ref="AO7" si="8">AG7/AF7</f>
        <v>1.614143807527568</v>
      </c>
      <c r="AP7">
        <f t="shared" ref="AP7" si="9">AI7/AF7</f>
        <v>0.79975849813177791</v>
      </c>
    </row>
    <row r="8" spans="1:42" x14ac:dyDescent="0.25">
      <c r="A8" s="4"/>
      <c r="B8" t="s">
        <v>81</v>
      </c>
      <c r="C8">
        <v>197.36699999999999</v>
      </c>
      <c r="D8">
        <v>7.5999999999999998E-2</v>
      </c>
      <c r="E8">
        <v>3.16</v>
      </c>
      <c r="J8">
        <v>5820.0349999999999</v>
      </c>
      <c r="K8">
        <v>0.90900000000000003</v>
      </c>
      <c r="L8">
        <v>37.65</v>
      </c>
      <c r="Q8">
        <v>2500.8249999999998</v>
      </c>
      <c r="R8">
        <v>0.121</v>
      </c>
      <c r="S8">
        <v>5.03</v>
      </c>
      <c r="X8">
        <v>3275.2350000000001</v>
      </c>
      <c r="Y8">
        <v>0.79800000000000004</v>
      </c>
      <c r="Z8">
        <v>38.21</v>
      </c>
    </row>
    <row r="9" spans="1:42" x14ac:dyDescent="0.25">
      <c r="A9" s="4"/>
      <c r="B9" t="s">
        <v>81</v>
      </c>
      <c r="C9">
        <v>173.30600000000001</v>
      </c>
      <c r="D9">
        <v>6.7000000000000004E-2</v>
      </c>
      <c r="E9">
        <v>2.89</v>
      </c>
      <c r="J9">
        <v>5128.7209999999995</v>
      </c>
      <c r="K9">
        <v>0.79500000000000004</v>
      </c>
      <c r="L9">
        <v>34.340000000000003</v>
      </c>
      <c r="Q9">
        <v>2231.3270000000002</v>
      </c>
      <c r="R9">
        <v>0.109</v>
      </c>
      <c r="S9">
        <v>4.71</v>
      </c>
      <c r="X9">
        <v>3104.1990000000001</v>
      </c>
      <c r="Y9">
        <v>0.748</v>
      </c>
      <c r="Z9">
        <v>37.97</v>
      </c>
    </row>
    <row r="10" spans="1:42" x14ac:dyDescent="0.25">
      <c r="A10" s="4"/>
      <c r="B10" t="s">
        <v>78</v>
      </c>
      <c r="C10">
        <v>122.777</v>
      </c>
      <c r="D10">
        <v>4.7E-2</v>
      </c>
      <c r="E10">
        <v>2.99</v>
      </c>
      <c r="F10">
        <v>2.99</v>
      </c>
      <c r="G10">
        <v>0</v>
      </c>
      <c r="H10">
        <v>0</v>
      </c>
      <c r="I10">
        <v>0</v>
      </c>
      <c r="J10">
        <v>4173.9660000000003</v>
      </c>
      <c r="K10">
        <v>0.64100000000000001</v>
      </c>
      <c r="L10">
        <v>40.5</v>
      </c>
      <c r="M10">
        <v>40.463333333333338</v>
      </c>
      <c r="N10">
        <v>3.5118845842842555E-2</v>
      </c>
      <c r="O10">
        <v>2.0275875100994122E-2</v>
      </c>
      <c r="P10">
        <v>5.0109255542451894E-2</v>
      </c>
      <c r="Q10">
        <v>1678.9079999999999</v>
      </c>
      <c r="R10">
        <v>8.4000000000000005E-2</v>
      </c>
      <c r="S10">
        <v>5.28</v>
      </c>
      <c r="T10">
        <v>5.3066666666666666</v>
      </c>
      <c r="U10">
        <v>8.3266639978645376E-2</v>
      </c>
      <c r="V10">
        <v>4.8074017006186569E-2</v>
      </c>
      <c r="W10">
        <v>0.90591740589547554</v>
      </c>
      <c r="X10">
        <v>2893.5149999999999</v>
      </c>
      <c r="Y10">
        <v>0.68700000000000006</v>
      </c>
      <c r="Z10">
        <v>37.409999999999997</v>
      </c>
      <c r="AA10">
        <v>38.313333333333333</v>
      </c>
      <c r="AB10">
        <v>1.2191116984646408</v>
      </c>
      <c r="AC10">
        <v>0.70385446728078227</v>
      </c>
      <c r="AD10">
        <v>1.8371005758155097</v>
      </c>
      <c r="AF10">
        <f t="shared" ref="AF10:AF40" si="10">M10/12</f>
        <v>3.3719444444444449</v>
      </c>
      <c r="AG10">
        <f t="shared" ref="AG10:AG40" si="11">T10/1</f>
        <v>5.3066666666666666</v>
      </c>
      <c r="AH10">
        <f t="shared" ref="AH10:AH40" si="12">F10/14</f>
        <v>0.21357142857142858</v>
      </c>
      <c r="AI10">
        <f t="shared" ref="AI10:AI40" si="13">AA10/16</f>
        <v>2.3945833333333333</v>
      </c>
      <c r="AK10">
        <f t="shared" ref="AK10" si="14">((2*AI10)-AG10+(3*AH10))/AF10</f>
        <v>3.6541018911889656E-2</v>
      </c>
      <c r="AL10">
        <f t="shared" ref="AL10" si="15">1-(AK10/4)+((3*AH10)/(4*AF10))</f>
        <v>1.0383680698574842</v>
      </c>
      <c r="AM10">
        <f t="shared" ref="AM10:AM38" si="16">AF10-(AG10/2)-(AH10/2)+1</f>
        <v>1.6118253968253973</v>
      </c>
      <c r="AN10">
        <f t="shared" ref="AN10" si="17">AF10/AH10</f>
        <v>15.788368636194724</v>
      </c>
      <c r="AO10">
        <f t="shared" ref="AO10" si="18">AG10/AF10</f>
        <v>1.5737704918032784</v>
      </c>
      <c r="AP10">
        <f t="shared" ref="AP10" si="19">AI10/AF10</f>
        <v>0.71014910618667093</v>
      </c>
    </row>
    <row r="11" spans="1:42" x14ac:dyDescent="0.25">
      <c r="A11" s="4"/>
      <c r="B11" t="s">
        <v>78</v>
      </c>
      <c r="C11">
        <v>174.63</v>
      </c>
      <c r="D11">
        <v>6.7000000000000004E-2</v>
      </c>
      <c r="E11">
        <v>2.99</v>
      </c>
      <c r="J11">
        <v>5833.1239999999998</v>
      </c>
      <c r="K11">
        <v>0.91100000000000003</v>
      </c>
      <c r="L11">
        <v>40.46</v>
      </c>
      <c r="Q11">
        <v>2507.8519999999999</v>
      </c>
      <c r="R11">
        <v>0.122</v>
      </c>
      <c r="S11">
        <v>5.4</v>
      </c>
      <c r="X11">
        <v>3683.011</v>
      </c>
      <c r="Y11">
        <v>0.92500000000000004</v>
      </c>
      <c r="Z11">
        <v>39.700000000000003</v>
      </c>
    </row>
    <row r="12" spans="1:42" x14ac:dyDescent="0.25">
      <c r="A12" s="4"/>
      <c r="B12" t="s">
        <v>78</v>
      </c>
      <c r="C12">
        <v>151.05000000000001</v>
      </c>
      <c r="D12">
        <v>5.8000000000000003E-2</v>
      </c>
      <c r="E12">
        <v>2.99</v>
      </c>
      <c r="J12">
        <v>5084.009</v>
      </c>
      <c r="K12">
        <v>0.78800000000000003</v>
      </c>
      <c r="L12">
        <v>40.43</v>
      </c>
      <c r="Q12">
        <v>2084.239</v>
      </c>
      <c r="R12">
        <v>0.10199999999999999</v>
      </c>
      <c r="S12">
        <v>5.24</v>
      </c>
      <c r="X12">
        <v>2714.951</v>
      </c>
      <c r="Y12">
        <v>0.63800000000000001</v>
      </c>
      <c r="Z12">
        <v>37.83</v>
      </c>
    </row>
    <row r="13" spans="1:42" x14ac:dyDescent="0.25">
      <c r="A13" s="4"/>
      <c r="B13" t="s">
        <v>86</v>
      </c>
      <c r="C13">
        <v>172.755</v>
      </c>
      <c r="D13">
        <v>6.8000000000000005E-2</v>
      </c>
      <c r="E13">
        <v>2.98</v>
      </c>
      <c r="F13">
        <v>2.9599999999999995</v>
      </c>
      <c r="G13">
        <v>2.0000000000000018E-2</v>
      </c>
      <c r="H13">
        <v>1.1547005383792526E-2</v>
      </c>
      <c r="I13">
        <v>0.39010153323623409</v>
      </c>
      <c r="J13">
        <v>6113.027</v>
      </c>
      <c r="K13">
        <v>0.98899999999999999</v>
      </c>
      <c r="L13">
        <v>43.42</v>
      </c>
      <c r="M13">
        <v>43.313333333333333</v>
      </c>
      <c r="N13">
        <v>0.20231987873991428</v>
      </c>
      <c r="O13">
        <v>0.11680943645290195</v>
      </c>
      <c r="P13">
        <v>0.26968470783338916</v>
      </c>
      <c r="Q13">
        <v>2500.2739999999999</v>
      </c>
      <c r="R13">
        <v>0.124</v>
      </c>
      <c r="S13">
        <v>5.44</v>
      </c>
      <c r="T13">
        <v>5.41</v>
      </c>
      <c r="U13">
        <v>5.1961524227066756E-2</v>
      </c>
      <c r="V13">
        <v>3.0000000000000256E-2</v>
      </c>
      <c r="W13">
        <v>0.55452865064695478</v>
      </c>
      <c r="X13">
        <v>2639.71</v>
      </c>
      <c r="Y13">
        <v>0.61699999999999999</v>
      </c>
      <c r="Z13">
        <v>32.9</v>
      </c>
      <c r="AA13">
        <v>34.036666666666669</v>
      </c>
      <c r="AB13">
        <v>0.98449648721228822</v>
      </c>
      <c r="AC13">
        <v>0.56839931190825554</v>
      </c>
      <c r="AD13">
        <v>1.669961742948552</v>
      </c>
      <c r="AF13">
        <f t="shared" ref="AF13:AF40" si="20">M13/12</f>
        <v>3.6094444444444442</v>
      </c>
      <c r="AG13">
        <f t="shared" ref="AG13:AG40" si="21">T13/1</f>
        <v>5.41</v>
      </c>
      <c r="AH13">
        <f t="shared" ref="AH13:AH40" si="22">F13/14</f>
        <v>0.21142857142857138</v>
      </c>
      <c r="AI13">
        <f t="shared" ref="AI13:AI40" si="23">AA13/16</f>
        <v>2.1272916666666668</v>
      </c>
      <c r="AK13">
        <f t="shared" ref="AK13" si="24">((2*AI13)-AG13+(3*AH13))/AF13</f>
        <v>-0.1443798236548737</v>
      </c>
      <c r="AL13">
        <f t="shared" ref="AL13" si="25">1-(AK13/4)+((3*AH13)/(4*AF13))</f>
        <v>1.0800273203016777</v>
      </c>
      <c r="AM13">
        <f t="shared" ref="AM13:AM38" si="26">AF13-(AG13/2)-(AH13/2)+1</f>
        <v>1.7987301587301585</v>
      </c>
      <c r="AN13">
        <f t="shared" ref="AN13" si="27">AF13/AH13</f>
        <v>17.071696696696698</v>
      </c>
      <c r="AO13">
        <f t="shared" ref="AO13" si="28">AG13/AF13</f>
        <v>1.498845621055872</v>
      </c>
      <c r="AP13">
        <f t="shared" ref="AP13" si="29">AI13/AF13</f>
        <v>0.58936816992458063</v>
      </c>
    </row>
    <row r="14" spans="1:42" x14ac:dyDescent="0.25">
      <c r="A14" s="4"/>
      <c r="B14" t="s">
        <v>86</v>
      </c>
      <c r="C14">
        <v>180.459</v>
      </c>
      <c r="D14">
        <v>7.0999999999999994E-2</v>
      </c>
      <c r="E14">
        <v>2.94</v>
      </c>
      <c r="J14">
        <v>6402.9359999999997</v>
      </c>
      <c r="K14">
        <v>1.038</v>
      </c>
      <c r="L14">
        <v>43.08</v>
      </c>
      <c r="Q14">
        <v>2607.096</v>
      </c>
      <c r="R14">
        <v>0.129</v>
      </c>
      <c r="S14">
        <v>5.35</v>
      </c>
      <c r="X14">
        <v>3286</v>
      </c>
      <c r="Y14">
        <v>0.80200000000000005</v>
      </c>
      <c r="Z14">
        <v>34.619999999999997</v>
      </c>
    </row>
    <row r="15" spans="1:42" x14ac:dyDescent="0.25">
      <c r="A15" s="4"/>
      <c r="B15" t="s">
        <v>86</v>
      </c>
      <c r="C15">
        <v>178.12200000000001</v>
      </c>
      <c r="D15">
        <v>7.0000000000000007E-2</v>
      </c>
      <c r="E15">
        <v>2.96</v>
      </c>
      <c r="J15">
        <v>6333.6769999999997</v>
      </c>
      <c r="K15">
        <v>1.0269999999999999</v>
      </c>
      <c r="L15">
        <v>43.44</v>
      </c>
      <c r="Q15">
        <v>2599.6179999999999</v>
      </c>
      <c r="R15">
        <v>0.129</v>
      </c>
      <c r="S15">
        <v>5.44</v>
      </c>
      <c r="X15">
        <v>3535.64</v>
      </c>
      <c r="Y15">
        <v>0.878</v>
      </c>
      <c r="Z15">
        <v>34.590000000000003</v>
      </c>
    </row>
    <row r="16" spans="1:42" x14ac:dyDescent="0.25">
      <c r="A16" s="4"/>
      <c r="B16" t="s">
        <v>77</v>
      </c>
      <c r="C16">
        <v>131.73599999999999</v>
      </c>
      <c r="D16">
        <v>5.0999999999999997E-2</v>
      </c>
      <c r="E16">
        <v>2.68</v>
      </c>
      <c r="F16">
        <v>2.6599999999999997</v>
      </c>
      <c r="G16">
        <v>2.6457513110646015E-2</v>
      </c>
      <c r="H16">
        <v>1.5275252316519531E-2</v>
      </c>
      <c r="I16">
        <v>0.57425760588419295</v>
      </c>
      <c r="J16">
        <v>5648.1959999999999</v>
      </c>
      <c r="K16">
        <v>0.88100000000000001</v>
      </c>
      <c r="L16">
        <v>46.37</v>
      </c>
      <c r="M16">
        <v>46.063333333333333</v>
      </c>
      <c r="N16">
        <v>0.35795716689756574</v>
      </c>
      <c r="O16">
        <v>0.20666666666666539</v>
      </c>
      <c r="P16">
        <v>0.44865764527100094</v>
      </c>
      <c r="Q16">
        <v>2221.1109999999999</v>
      </c>
      <c r="R16">
        <v>0.109</v>
      </c>
      <c r="S16">
        <v>5.71</v>
      </c>
      <c r="T16">
        <v>5.6233333333333322</v>
      </c>
      <c r="U16">
        <v>7.7674534651540492E-2</v>
      </c>
      <c r="V16">
        <v>4.4845413490245817E-2</v>
      </c>
      <c r="W16">
        <v>0.79748808814900707</v>
      </c>
      <c r="X16">
        <v>2389.569</v>
      </c>
      <c r="Y16">
        <v>0.55000000000000004</v>
      </c>
      <c r="Z16">
        <v>33.24</v>
      </c>
      <c r="AA16">
        <v>34.036666666666669</v>
      </c>
      <c r="AB16">
        <v>0.80002083306207383</v>
      </c>
      <c r="AC16">
        <v>0.46189224332569701</v>
      </c>
      <c r="AD16">
        <v>1.3570431201420927</v>
      </c>
      <c r="AF16">
        <f t="shared" ref="AF16:AF40" si="30">M16/12</f>
        <v>3.8386111111111112</v>
      </c>
      <c r="AG16">
        <f t="shared" ref="AG16:AG40" si="31">T16/1</f>
        <v>5.6233333333333322</v>
      </c>
      <c r="AH16">
        <f t="shared" ref="AH16:AH40" si="32">F16/14</f>
        <v>0.18999999999999997</v>
      </c>
      <c r="AI16">
        <f t="shared" ref="AI16:AI40" si="33">AA16/16</f>
        <v>2.1272916666666668</v>
      </c>
      <c r="AK16">
        <f t="shared" ref="AK16" si="34">((2*AI16)-AG16+(3*AH16))/AF16</f>
        <v>-0.20808307402851112</v>
      </c>
      <c r="AL16">
        <f t="shared" ref="AL16" si="35">1-(AK16/4)+((3*AH16)/(4*AF16))</f>
        <v>1.0891435704464867</v>
      </c>
      <c r="AM16">
        <f t="shared" ref="AM16:AM38" si="36">AF16-(AG16/2)-(AH16/2)+1</f>
        <v>1.9319444444444451</v>
      </c>
      <c r="AN16">
        <f t="shared" ref="AN16" si="37">AF16/AH16</f>
        <v>20.203216374269008</v>
      </c>
      <c r="AO16">
        <f t="shared" ref="AO16" si="38">AG16/AF16</f>
        <v>1.4649395759461608</v>
      </c>
      <c r="AP16">
        <f t="shared" ref="AP16" si="39">AI16/AF16</f>
        <v>0.55418264708010712</v>
      </c>
    </row>
    <row r="17" spans="1:42" x14ac:dyDescent="0.25">
      <c r="A17" s="4"/>
      <c r="B17" t="s">
        <v>77</v>
      </c>
      <c r="C17">
        <v>120.459</v>
      </c>
      <c r="D17">
        <v>4.7E-2</v>
      </c>
      <c r="E17">
        <v>2.67</v>
      </c>
      <c r="J17">
        <v>5184.701</v>
      </c>
      <c r="K17">
        <v>0.80400000000000005</v>
      </c>
      <c r="L17">
        <v>46.15</v>
      </c>
      <c r="Q17">
        <v>1969.4949999999999</v>
      </c>
      <c r="R17">
        <v>9.7000000000000003E-2</v>
      </c>
      <c r="S17">
        <v>5.56</v>
      </c>
      <c r="X17">
        <v>2650.7779999999998</v>
      </c>
      <c r="Y17">
        <v>0.62</v>
      </c>
      <c r="Z17">
        <v>34.03</v>
      </c>
    </row>
    <row r="18" spans="1:42" x14ac:dyDescent="0.25">
      <c r="A18" s="4"/>
      <c r="B18" t="s">
        <v>77</v>
      </c>
      <c r="C18">
        <v>163.584</v>
      </c>
      <c r="D18">
        <v>6.3E-2</v>
      </c>
      <c r="E18">
        <v>2.63</v>
      </c>
      <c r="J18">
        <v>6940.88</v>
      </c>
      <c r="K18">
        <v>1.097</v>
      </c>
      <c r="L18">
        <v>45.67</v>
      </c>
      <c r="Q18">
        <v>2785.0309999999999</v>
      </c>
      <c r="R18">
        <v>0.13400000000000001</v>
      </c>
      <c r="S18">
        <v>5.6</v>
      </c>
      <c r="X18">
        <v>3436.4259999999999</v>
      </c>
      <c r="Y18">
        <v>0.84699999999999998</v>
      </c>
      <c r="Z18">
        <v>34.840000000000003</v>
      </c>
    </row>
    <row r="19" spans="1:42" x14ac:dyDescent="0.25">
      <c r="A19" s="4"/>
      <c r="B19" t="s">
        <v>85</v>
      </c>
      <c r="C19">
        <v>133.78200000000001</v>
      </c>
      <c r="D19">
        <v>5.2999999999999999E-2</v>
      </c>
      <c r="E19">
        <v>2.41</v>
      </c>
      <c r="F19">
        <v>2.4266666666666663</v>
      </c>
      <c r="G19">
        <v>1.5275252316519383E-2</v>
      </c>
      <c r="H19">
        <v>8.8191710368819218E-3</v>
      </c>
      <c r="I19">
        <v>0.36342737789348584</v>
      </c>
      <c r="J19">
        <v>6321.9009999999998</v>
      </c>
      <c r="K19">
        <v>1.0249999999999999</v>
      </c>
      <c r="L19">
        <v>47.04</v>
      </c>
      <c r="M19">
        <v>47.243333333333332</v>
      </c>
      <c r="N19">
        <v>0.17616280348965269</v>
      </c>
      <c r="O19">
        <v>0.10170764201595013</v>
      </c>
      <c r="P19">
        <v>0.215284644075249</v>
      </c>
      <c r="Q19">
        <v>2469.625</v>
      </c>
      <c r="R19">
        <v>0.123</v>
      </c>
      <c r="S19">
        <v>5.63</v>
      </c>
      <c r="T19">
        <v>5.6533333333333333</v>
      </c>
      <c r="U19">
        <v>3.2145502536643514E-2</v>
      </c>
      <c r="V19">
        <v>1.8559214542766933E-2</v>
      </c>
      <c r="W19">
        <v>0.32828799309139622</v>
      </c>
      <c r="X19">
        <v>3343.7959999999998</v>
      </c>
      <c r="Y19">
        <v>0.81899999999999995</v>
      </c>
      <c r="Z19">
        <v>37.76</v>
      </c>
      <c r="AA19">
        <v>37.653333333333336</v>
      </c>
      <c r="AB19">
        <v>0.75566747537083589</v>
      </c>
      <c r="AC19">
        <v>0.43628482032319704</v>
      </c>
      <c r="AD19">
        <v>1.1586884392436181</v>
      </c>
      <c r="AF19">
        <f t="shared" ref="AF19:AF40" si="40">M19/12</f>
        <v>3.9369444444444444</v>
      </c>
      <c r="AG19">
        <f t="shared" ref="AG19:AG40" si="41">T19/1</f>
        <v>5.6533333333333333</v>
      </c>
      <c r="AH19">
        <f t="shared" ref="AH19:AH40" si="42">F19/14</f>
        <v>0.17333333333333331</v>
      </c>
      <c r="AI19">
        <f t="shared" ref="AI19:AI40" si="43">AA19/16</f>
        <v>2.3533333333333335</v>
      </c>
      <c r="AK19">
        <f t="shared" ref="AK19" si="44">((2*AI19)-AG19+(3*AH19))/AF19</f>
        <v>-0.10837507937627879</v>
      </c>
      <c r="AL19">
        <f t="shared" ref="AL19" si="45">1-(AK19/4)+((3*AH19)/(4*AF19))</f>
        <v>1.0601143018415295</v>
      </c>
      <c r="AM19">
        <f t="shared" ref="AM19:AM38" si="46">AF19-(AG19/2)-(AH19/2)+1</f>
        <v>2.0236111111111112</v>
      </c>
      <c r="AN19">
        <f t="shared" ref="AN19" si="47">AF19/AH19</f>
        <v>22.713141025641029</v>
      </c>
      <c r="AO19">
        <f t="shared" ref="AO19" si="48">AG19/AF19</f>
        <v>1.4359698017356946</v>
      </c>
      <c r="AP19">
        <f t="shared" ref="AP19" si="49">AI19/AF19</f>
        <v>0.59775629718478807</v>
      </c>
    </row>
    <row r="20" spans="1:42" x14ac:dyDescent="0.25">
      <c r="A20" s="4"/>
      <c r="B20" t="s">
        <v>85</v>
      </c>
      <c r="C20">
        <v>106.221</v>
      </c>
      <c r="D20">
        <v>4.2000000000000003E-2</v>
      </c>
      <c r="E20">
        <v>2.4300000000000002</v>
      </c>
      <c r="J20">
        <v>5053.9589999999998</v>
      </c>
      <c r="K20">
        <v>0.81299999999999994</v>
      </c>
      <c r="L20">
        <v>47.34</v>
      </c>
      <c r="Q20">
        <v>1902.0650000000001</v>
      </c>
      <c r="R20">
        <v>9.7000000000000003E-2</v>
      </c>
      <c r="S20">
        <v>5.64</v>
      </c>
      <c r="X20">
        <v>2846.3150000000001</v>
      </c>
      <c r="Y20">
        <v>0.67400000000000004</v>
      </c>
      <c r="Z20">
        <v>36.85</v>
      </c>
    </row>
    <row r="21" spans="1:42" x14ac:dyDescent="0.25">
      <c r="A21" s="4"/>
      <c r="B21" t="s">
        <v>85</v>
      </c>
      <c r="C21">
        <v>121.188</v>
      </c>
      <c r="D21">
        <v>4.8000000000000001E-2</v>
      </c>
      <c r="E21">
        <v>2.44</v>
      </c>
      <c r="J21">
        <v>5729.4830000000002</v>
      </c>
      <c r="K21">
        <v>0.92500000000000004</v>
      </c>
      <c r="L21">
        <v>47.35</v>
      </c>
      <c r="Q21">
        <v>2218.8339999999998</v>
      </c>
      <c r="R21">
        <v>0.111</v>
      </c>
      <c r="S21">
        <v>5.69</v>
      </c>
      <c r="X21">
        <v>3566.7020000000002</v>
      </c>
      <c r="Y21">
        <v>0.88800000000000001</v>
      </c>
      <c r="Z21">
        <v>38.35</v>
      </c>
    </row>
    <row r="23" spans="1:42" x14ac:dyDescent="0.25">
      <c r="A23" s="4" t="s">
        <v>76</v>
      </c>
      <c r="B23" t="s">
        <v>84</v>
      </c>
      <c r="C23">
        <v>64.731999999999999</v>
      </c>
      <c r="D23">
        <v>2.5000000000000001E-2</v>
      </c>
      <c r="E23">
        <v>1.1000000000000001</v>
      </c>
      <c r="F23">
        <v>1.1333333333333333</v>
      </c>
      <c r="G23">
        <v>2.8867513459481187E-2</v>
      </c>
      <c r="H23">
        <v>1.6666666666666607E-2</v>
      </c>
      <c r="I23">
        <v>1.4705882352941124</v>
      </c>
      <c r="J23">
        <v>6563.6530000000002</v>
      </c>
      <c r="K23">
        <v>1.0649999999999999</v>
      </c>
      <c r="L23">
        <v>45.9</v>
      </c>
      <c r="M23">
        <v>46.103333333333332</v>
      </c>
      <c r="N23">
        <v>0.24131583730317618</v>
      </c>
      <c r="O23">
        <v>0.1393237636267087</v>
      </c>
      <c r="P23">
        <v>0.30219889442565695</v>
      </c>
      <c r="Q23">
        <v>2850.2779999999998</v>
      </c>
      <c r="R23">
        <v>0.14000000000000001</v>
      </c>
      <c r="S23">
        <v>6.03</v>
      </c>
      <c r="T23">
        <v>6.0200000000000005</v>
      </c>
      <c r="U23">
        <v>2.6457513110645845E-2</v>
      </c>
      <c r="V23">
        <v>1.5275252316519432E-2</v>
      </c>
      <c r="W23">
        <v>0.25374173283254869</v>
      </c>
      <c r="X23">
        <v>3318.5619999999999</v>
      </c>
      <c r="Y23">
        <v>0.81100000000000005</v>
      </c>
      <c r="Z23">
        <v>43.46</v>
      </c>
      <c r="AA23">
        <v>43.27</v>
      </c>
      <c r="AB23">
        <v>0.3642801120017391</v>
      </c>
      <c r="AC23">
        <v>0.2103172207246311</v>
      </c>
      <c r="AD23">
        <v>0.48605782464670921</v>
      </c>
      <c r="AF23">
        <f>M23/12</f>
        <v>3.8419444444444442</v>
      </c>
      <c r="AG23">
        <f>T23/1</f>
        <v>6.0200000000000005</v>
      </c>
      <c r="AH23">
        <f>F23/14</f>
        <v>8.0952380952380956E-2</v>
      </c>
      <c r="AI23">
        <f>AA23/16</f>
        <v>2.7043750000000002</v>
      </c>
      <c r="AK23">
        <f t="shared" ref="AK23" si="50">((2*AI23)-AG23+(3*AH23))/AF23</f>
        <v>-9.5887085945650055E-2</v>
      </c>
      <c r="AL23">
        <f t="shared" ref="AL23" si="51">1-(AK23/4)+((3*AH23)/(4*AF23))</f>
        <v>1.0397747812884102</v>
      </c>
      <c r="AM23">
        <f>AF23-(AG23/2)-(AH23/2)+1</f>
        <v>1.7914682539682536</v>
      </c>
      <c r="AN23">
        <f t="shared" ref="AN23" si="52">AF23/AH23</f>
        <v>47.45931372549019</v>
      </c>
      <c r="AO23">
        <f t="shared" ref="AO23" si="53">AG23/AF23</f>
        <v>1.5669149013086547</v>
      </c>
      <c r="AP23">
        <f t="shared" ref="AP23" si="54">AI23/AF23</f>
        <v>0.70390788807750715</v>
      </c>
    </row>
    <row r="24" spans="1:42" x14ac:dyDescent="0.25">
      <c r="A24" s="4"/>
      <c r="B24" t="s">
        <v>84</v>
      </c>
      <c r="C24">
        <v>66.863</v>
      </c>
      <c r="D24">
        <v>2.5999999999999999E-2</v>
      </c>
      <c r="E24">
        <v>1.1499999999999999</v>
      </c>
      <c r="J24">
        <v>6473</v>
      </c>
      <c r="K24">
        <v>1.05</v>
      </c>
      <c r="L24">
        <v>46.04</v>
      </c>
      <c r="Q24">
        <v>2804.8850000000002</v>
      </c>
      <c r="R24">
        <v>0.13800000000000001</v>
      </c>
      <c r="S24">
        <v>6.04</v>
      </c>
      <c r="X24">
        <v>3273.375</v>
      </c>
      <c r="Y24">
        <v>0.79800000000000004</v>
      </c>
      <c r="Z24">
        <v>43.5</v>
      </c>
    </row>
    <row r="25" spans="1:42" x14ac:dyDescent="0.25">
      <c r="A25" s="4"/>
      <c r="B25" t="s">
        <v>84</v>
      </c>
      <c r="C25">
        <v>45.02</v>
      </c>
      <c r="D25">
        <v>1.7999999999999999E-2</v>
      </c>
      <c r="E25">
        <v>1.1499999999999999</v>
      </c>
      <c r="J25">
        <v>4456.5919999999996</v>
      </c>
      <c r="K25">
        <v>0.71399999999999997</v>
      </c>
      <c r="L25">
        <v>46.37</v>
      </c>
      <c r="Q25">
        <v>1801.2080000000001</v>
      </c>
      <c r="R25">
        <v>9.1999999999999998E-2</v>
      </c>
      <c r="S25">
        <v>5.99</v>
      </c>
      <c r="X25">
        <v>3200.5039999999999</v>
      </c>
      <c r="Y25">
        <v>0.77600000000000002</v>
      </c>
      <c r="Z25">
        <v>42.85</v>
      </c>
    </row>
    <row r="26" spans="1:42" x14ac:dyDescent="0.25">
      <c r="A26" s="4"/>
      <c r="B26" t="s">
        <v>82</v>
      </c>
      <c r="C26">
        <v>127.607</v>
      </c>
      <c r="D26">
        <v>4.9000000000000002E-2</v>
      </c>
      <c r="E26">
        <v>2.82</v>
      </c>
      <c r="F26">
        <v>2.7833333333333332</v>
      </c>
      <c r="G26">
        <v>4.7258156262526003E-2</v>
      </c>
      <c r="H26">
        <v>2.7284509239574789E-2</v>
      </c>
      <c r="I26">
        <v>0.98028176908651932</v>
      </c>
      <c r="J26">
        <v>4763.5389999999998</v>
      </c>
      <c r="K26">
        <v>0.73599999999999999</v>
      </c>
      <c r="L26">
        <v>42.05</v>
      </c>
      <c r="M26">
        <v>41.829999999999991</v>
      </c>
      <c r="N26">
        <v>0.19078784028338805</v>
      </c>
      <c r="O26">
        <v>0.11015141094572142</v>
      </c>
      <c r="P26">
        <v>0.26333112824700322</v>
      </c>
      <c r="Q26">
        <v>1881.3130000000001</v>
      </c>
      <c r="R26">
        <v>9.2999999999999999E-2</v>
      </c>
      <c r="S26">
        <v>5.31</v>
      </c>
      <c r="T26">
        <v>5.3</v>
      </c>
      <c r="U26">
        <v>5.5677643628299911E-2</v>
      </c>
      <c r="V26">
        <v>3.2145502536643007E-2</v>
      </c>
      <c r="W26">
        <v>0.60651891578571715</v>
      </c>
      <c r="X26">
        <v>3263.1439999999998</v>
      </c>
      <c r="Y26">
        <v>0.79500000000000004</v>
      </c>
      <c r="Z26">
        <v>39.42</v>
      </c>
      <c r="AA26">
        <v>38.486666666666672</v>
      </c>
      <c r="AB26">
        <v>0.97207681452307992</v>
      </c>
      <c r="AC26">
        <v>0.5612288105378942</v>
      </c>
      <c r="AD26">
        <v>1.458242189168268</v>
      </c>
      <c r="AF26">
        <f t="shared" ref="AF26:AF40" si="55">M26/12</f>
        <v>3.4858333333333325</v>
      </c>
      <c r="AG26">
        <f t="shared" ref="AG26:AG40" si="56">T26/1</f>
        <v>5.3</v>
      </c>
      <c r="AH26">
        <f t="shared" ref="AH26:AH40" si="57">F26/14</f>
        <v>0.1988095238095238</v>
      </c>
      <c r="AI26">
        <f t="shared" ref="AI26:AI40" si="58">AA26/16</f>
        <v>2.405416666666667</v>
      </c>
      <c r="AK26">
        <f t="shared" ref="AK26" si="59">((2*AI26)-AG26+(3*AH26))/AF26</f>
        <v>3.0770807007957614E-2</v>
      </c>
      <c r="AL26">
        <f t="shared" ref="AL26" si="60">1-(AK26/4)+((3*AH26)/(4*AF26))</f>
        <v>1.0350824766913698</v>
      </c>
      <c r="AM26">
        <f t="shared" ref="AM26:AM38" si="61">AF26-(AG26/2)-(AH26/2)+1</f>
        <v>1.7364285714285708</v>
      </c>
      <c r="AN26">
        <f t="shared" ref="AN26" si="62">AF26/AH26</f>
        <v>17.533532934131735</v>
      </c>
      <c r="AO26">
        <f t="shared" ref="AO26" si="63">AG26/AF26</f>
        <v>1.5204398756873061</v>
      </c>
      <c r="AP26">
        <f t="shared" ref="AP26" si="64">AI26/AF26</f>
        <v>0.69005498446091351</v>
      </c>
    </row>
    <row r="27" spans="1:42" x14ac:dyDescent="0.25">
      <c r="A27" s="4"/>
      <c r="B27" t="s">
        <v>82</v>
      </c>
      <c r="C27">
        <v>133.78399999999999</v>
      </c>
      <c r="D27">
        <v>5.1999999999999998E-2</v>
      </c>
      <c r="E27">
        <v>2.8</v>
      </c>
      <c r="J27">
        <v>4976.2169999999996</v>
      </c>
      <c r="K27">
        <v>0.77</v>
      </c>
      <c r="L27">
        <v>41.71</v>
      </c>
      <c r="Q27">
        <v>1967.9069999999999</v>
      </c>
      <c r="R27">
        <v>9.7000000000000003E-2</v>
      </c>
      <c r="S27">
        <v>5.24</v>
      </c>
      <c r="X27">
        <v>2566.2350000000001</v>
      </c>
      <c r="Y27">
        <v>0.59699999999999998</v>
      </c>
      <c r="Z27">
        <v>37.479999999999997</v>
      </c>
    </row>
    <row r="28" spans="1:42" x14ac:dyDescent="0.25">
      <c r="A28" s="4"/>
      <c r="B28" t="s">
        <v>82</v>
      </c>
      <c r="C28">
        <v>163.64099999999999</v>
      </c>
      <c r="D28">
        <v>6.3E-2</v>
      </c>
      <c r="E28">
        <v>2.73</v>
      </c>
      <c r="J28">
        <v>6157.9650000000001</v>
      </c>
      <c r="K28">
        <v>0.96499999999999997</v>
      </c>
      <c r="L28">
        <v>41.73</v>
      </c>
      <c r="Q28">
        <v>2551.9749999999999</v>
      </c>
      <c r="R28">
        <v>0.124</v>
      </c>
      <c r="S28">
        <v>5.35</v>
      </c>
      <c r="X28">
        <v>2803.7289999999998</v>
      </c>
      <c r="Y28">
        <v>0.66200000000000003</v>
      </c>
      <c r="Z28">
        <v>38.56</v>
      </c>
    </row>
    <row r="29" spans="1:42" x14ac:dyDescent="0.25">
      <c r="A29" s="4"/>
      <c r="B29" t="s">
        <v>75</v>
      </c>
      <c r="C29">
        <v>169.309</v>
      </c>
      <c r="D29">
        <v>6.5000000000000002E-2</v>
      </c>
      <c r="E29">
        <v>2.65</v>
      </c>
      <c r="F29">
        <v>2.68</v>
      </c>
      <c r="G29">
        <v>3.605551275464005E-2</v>
      </c>
      <c r="H29">
        <v>2.081665999466142E-2</v>
      </c>
      <c r="I29">
        <v>0.77674104457691862</v>
      </c>
      <c r="J29">
        <v>6839.1629999999996</v>
      </c>
      <c r="K29">
        <v>1.08</v>
      </c>
      <c r="L29">
        <v>43.75</v>
      </c>
      <c r="M29">
        <v>43.96</v>
      </c>
      <c r="N29">
        <v>0.18248287590894532</v>
      </c>
      <c r="O29">
        <v>0.10535653752852667</v>
      </c>
      <c r="P29">
        <v>0.23966455306762205</v>
      </c>
      <c r="Q29">
        <v>2892.5410000000002</v>
      </c>
      <c r="R29">
        <v>0.13900000000000001</v>
      </c>
      <c r="S29">
        <v>5.65</v>
      </c>
      <c r="T29">
        <v>5.63</v>
      </c>
      <c r="U29">
        <v>8.1853527718724603E-2</v>
      </c>
      <c r="V29">
        <v>4.7258156262526149E-2</v>
      </c>
      <c r="W29">
        <v>0.83939886789566875</v>
      </c>
      <c r="X29">
        <v>3301.502</v>
      </c>
      <c r="Y29">
        <v>0.80600000000000005</v>
      </c>
      <c r="Z29">
        <v>36.229999999999997</v>
      </c>
      <c r="AA29">
        <v>35.74</v>
      </c>
      <c r="AB29">
        <v>0.45177427992305763</v>
      </c>
      <c r="AC29">
        <v>0.26083200212652669</v>
      </c>
      <c r="AD29">
        <v>0.72980414696845741</v>
      </c>
      <c r="AF29">
        <f t="shared" ref="AF29:AF40" si="65">M29/12</f>
        <v>3.6633333333333336</v>
      </c>
      <c r="AG29">
        <f t="shared" ref="AG29:AG40" si="66">T29/1</f>
        <v>5.63</v>
      </c>
      <c r="AH29">
        <f t="shared" ref="AH29:AH40" si="67">F29/14</f>
        <v>0.19142857142857145</v>
      </c>
      <c r="AI29">
        <f t="shared" ref="AI29:AI40" si="68">AA29/16</f>
        <v>2.2337500000000001</v>
      </c>
      <c r="AK29">
        <f t="shared" ref="AK29" si="69">((2*AI29)-AG29+(3*AH29))/AF29</f>
        <v>-0.16056804887560108</v>
      </c>
      <c r="AL29">
        <f t="shared" ref="AL29" si="70">1-(AK29/4)+((3*AH29)/(4*AF29))</f>
        <v>1.0793334849863512</v>
      </c>
      <c r="AM29">
        <f t="shared" ref="AM29:AM38" si="71">AF29-(AG29/2)-(AH29/2)+1</f>
        <v>1.752619047619048</v>
      </c>
      <c r="AN29">
        <f t="shared" ref="AN29" si="72">AF29/AH29</f>
        <v>19.136815920398011</v>
      </c>
      <c r="AO29">
        <f t="shared" ref="AO29" si="73">AG29/AF29</f>
        <v>1.5368516833484984</v>
      </c>
      <c r="AP29">
        <f t="shared" ref="AP29" si="74">AI29/AF29</f>
        <v>0.60975887170154686</v>
      </c>
    </row>
    <row r="30" spans="1:42" x14ac:dyDescent="0.25">
      <c r="A30" s="4"/>
      <c r="B30" t="s">
        <v>75</v>
      </c>
      <c r="C30">
        <v>106.99299999999999</v>
      </c>
      <c r="D30">
        <v>4.1000000000000002E-2</v>
      </c>
      <c r="E30">
        <v>2.67</v>
      </c>
      <c r="J30">
        <v>4431.4129999999996</v>
      </c>
      <c r="K30">
        <v>0.68200000000000005</v>
      </c>
      <c r="L30">
        <v>44.05</v>
      </c>
      <c r="Q30">
        <v>1726.136</v>
      </c>
      <c r="R30">
        <v>8.5999999999999993E-2</v>
      </c>
      <c r="S30">
        <v>5.54</v>
      </c>
      <c r="X30">
        <v>2977.268</v>
      </c>
      <c r="Y30">
        <v>0.71099999999999997</v>
      </c>
      <c r="Z30">
        <v>35.340000000000003</v>
      </c>
    </row>
    <row r="31" spans="1:42" x14ac:dyDescent="0.25">
      <c r="A31" s="4"/>
      <c r="B31" t="s">
        <v>75</v>
      </c>
      <c r="C31">
        <v>147.565</v>
      </c>
      <c r="D31">
        <v>5.7000000000000002E-2</v>
      </c>
      <c r="E31">
        <v>2.72</v>
      </c>
      <c r="J31">
        <v>5908.03</v>
      </c>
      <c r="K31">
        <v>0.92400000000000004</v>
      </c>
      <c r="L31">
        <v>44.08</v>
      </c>
      <c r="Q31">
        <v>2458.42</v>
      </c>
      <c r="R31">
        <v>0.11899999999999999</v>
      </c>
      <c r="S31">
        <v>5.7</v>
      </c>
      <c r="X31">
        <v>3088.2930000000001</v>
      </c>
      <c r="Y31">
        <v>0.74299999999999999</v>
      </c>
      <c r="Z31">
        <v>35.65</v>
      </c>
    </row>
    <row r="32" spans="1:42" x14ac:dyDescent="0.25">
      <c r="A32" s="4"/>
      <c r="B32" t="s">
        <v>83</v>
      </c>
      <c r="C32">
        <v>185.959</v>
      </c>
      <c r="D32">
        <v>7.1999999999999995E-2</v>
      </c>
      <c r="E32">
        <v>2.89</v>
      </c>
      <c r="F32">
        <v>2.9066666666666667</v>
      </c>
      <c r="G32">
        <v>2.8867513459481187E-2</v>
      </c>
      <c r="H32">
        <v>1.6666666666666607E-2</v>
      </c>
      <c r="I32">
        <v>0.57339449541284204</v>
      </c>
      <c r="J32">
        <v>6987.0659999999998</v>
      </c>
      <c r="K32">
        <v>1.105</v>
      </c>
      <c r="L32">
        <v>44.5</v>
      </c>
      <c r="M32">
        <v>44.466666666666669</v>
      </c>
      <c r="N32">
        <v>0.17243356208503241</v>
      </c>
      <c r="O32">
        <v>9.955456348711951E-2</v>
      </c>
      <c r="P32">
        <v>0.22388582493355214</v>
      </c>
      <c r="Q32">
        <v>2920.5889999999999</v>
      </c>
      <c r="R32">
        <v>0.14099999999999999</v>
      </c>
      <c r="S32">
        <v>5.67</v>
      </c>
      <c r="T32">
        <v>5.583333333333333</v>
      </c>
      <c r="U32">
        <v>9.0184995056457731E-2</v>
      </c>
      <c r="V32">
        <v>5.2068331172710945E-2</v>
      </c>
      <c r="W32">
        <v>0.9325671254813902</v>
      </c>
      <c r="X32">
        <v>2916.3270000000002</v>
      </c>
      <c r="Y32">
        <v>0.69399999999999995</v>
      </c>
      <c r="Z32">
        <v>34.36</v>
      </c>
      <c r="AA32">
        <v>34.886666666666663</v>
      </c>
      <c r="AB32">
        <v>1.0358249530366279</v>
      </c>
      <c r="AC32">
        <v>0.59803381546902867</v>
      </c>
      <c r="AD32">
        <v>1.7142188480862661</v>
      </c>
      <c r="AF32">
        <f t="shared" ref="AF32:AF40" si="75">M32/12</f>
        <v>3.7055555555555557</v>
      </c>
      <c r="AG32">
        <f t="shared" ref="AG32:AG40" si="76">T32/1</f>
        <v>5.583333333333333</v>
      </c>
      <c r="AH32">
        <f t="shared" ref="AH32:AH40" si="77">F32/14</f>
        <v>0.20761904761904762</v>
      </c>
      <c r="AI32">
        <f t="shared" ref="AI32:AI40" si="78">AA32/16</f>
        <v>2.1804166666666664</v>
      </c>
      <c r="AK32">
        <f t="shared" ref="AK32" si="79">((2*AI32)-AG32+(3*AH32))/AF32</f>
        <v>-0.1618226600985222</v>
      </c>
      <c r="AL32">
        <f t="shared" ref="AL32" si="80">1-(AK32/4)+((3*AH32)/(4*AF32))</f>
        <v>1.0824775112443779</v>
      </c>
      <c r="AM32">
        <f t="shared" ref="AM32:AM38" si="81">AF32-(AG32/2)-(AH32/2)+1</f>
        <v>1.8100793650793654</v>
      </c>
      <c r="AN32">
        <f t="shared" ref="AN32" si="82">AF32/AH32</f>
        <v>17.847859327217126</v>
      </c>
      <c r="AO32">
        <f t="shared" ref="AO32" si="83">AG32/AF32</f>
        <v>1.5067466266866565</v>
      </c>
      <c r="AP32">
        <f t="shared" ref="AP32" si="84">AI32/AF32</f>
        <v>0.58841829085457265</v>
      </c>
    </row>
    <row r="33" spans="1:42" x14ac:dyDescent="0.25">
      <c r="A33" s="4"/>
      <c r="B33" t="s">
        <v>83</v>
      </c>
      <c r="C33">
        <v>116.625</v>
      </c>
      <c r="D33">
        <v>4.4999999999999998E-2</v>
      </c>
      <c r="E33">
        <v>2.94</v>
      </c>
      <c r="J33">
        <v>4400.99</v>
      </c>
      <c r="K33">
        <v>0.67700000000000005</v>
      </c>
      <c r="L33">
        <v>44.28</v>
      </c>
      <c r="Q33">
        <v>1689.6980000000001</v>
      </c>
      <c r="R33">
        <v>8.4000000000000005E-2</v>
      </c>
      <c r="S33">
        <v>5.49</v>
      </c>
      <c r="X33">
        <v>3511.0320000000002</v>
      </c>
      <c r="Y33">
        <v>0.871</v>
      </c>
      <c r="Z33">
        <v>36.08</v>
      </c>
    </row>
    <row r="34" spans="1:42" x14ac:dyDescent="0.25">
      <c r="A34" s="4"/>
      <c r="B34" t="s">
        <v>83</v>
      </c>
      <c r="C34">
        <v>146.14099999999999</v>
      </c>
      <c r="D34">
        <v>5.6000000000000001E-2</v>
      </c>
      <c r="E34">
        <v>2.89</v>
      </c>
      <c r="J34">
        <v>5592.9709999999995</v>
      </c>
      <c r="K34">
        <v>0.871</v>
      </c>
      <c r="L34">
        <v>44.62</v>
      </c>
      <c r="Q34">
        <v>2235.8649999999998</v>
      </c>
      <c r="R34">
        <v>0.109</v>
      </c>
      <c r="S34">
        <v>5.59</v>
      </c>
      <c r="X34">
        <v>2899.462</v>
      </c>
      <c r="Y34">
        <v>0.68899999999999995</v>
      </c>
      <c r="Z34">
        <v>34.22</v>
      </c>
    </row>
    <row r="35" spans="1:42" x14ac:dyDescent="0.25">
      <c r="A35" s="4"/>
      <c r="B35" t="s">
        <v>80</v>
      </c>
      <c r="C35">
        <v>142.76599999999999</v>
      </c>
      <c r="D35">
        <v>5.5E-2</v>
      </c>
      <c r="E35">
        <v>2.52</v>
      </c>
      <c r="F35">
        <v>2.52</v>
      </c>
      <c r="G35">
        <v>1.0000000000000009E-2</v>
      </c>
      <c r="H35">
        <v>5.7735026918962632E-3</v>
      </c>
      <c r="I35">
        <v>0.22910724967842314</v>
      </c>
      <c r="J35">
        <v>6224.8869999999997</v>
      </c>
      <c r="K35">
        <v>0.97599999999999998</v>
      </c>
      <c r="L35">
        <v>44.64</v>
      </c>
      <c r="M35">
        <v>44.706666666666671</v>
      </c>
      <c r="N35">
        <v>7.6376261582596874E-2</v>
      </c>
      <c r="O35">
        <v>4.4095855184409581E-2</v>
      </c>
      <c r="P35">
        <v>9.8633735127668293E-2</v>
      </c>
      <c r="Q35">
        <v>2458.0529999999999</v>
      </c>
      <c r="R35">
        <v>0.11899999999999999</v>
      </c>
      <c r="S35">
        <v>5.46</v>
      </c>
      <c r="T35">
        <v>5.4466666666666663</v>
      </c>
      <c r="U35">
        <v>3.2145502536643007E-2</v>
      </c>
      <c r="V35">
        <v>1.8559214542766638E-2</v>
      </c>
      <c r="W35">
        <v>0.34074445304957113</v>
      </c>
      <c r="X35">
        <v>3554.6329999999998</v>
      </c>
      <c r="Y35">
        <v>0.88400000000000001</v>
      </c>
      <c r="Z35">
        <v>34.69</v>
      </c>
      <c r="AA35">
        <v>33.68333333333333</v>
      </c>
      <c r="AB35">
        <v>1.6747935196116954</v>
      </c>
      <c r="AC35">
        <v>0.96694248938485317</v>
      </c>
      <c r="AD35">
        <v>2.8706852727902623</v>
      </c>
      <c r="AF35">
        <f t="shared" ref="AF35:AF40" si="85">M35/12</f>
        <v>3.7255555555555557</v>
      </c>
      <c r="AG35">
        <f t="shared" ref="AG35:AG40" si="86">T35/1</f>
        <v>5.4466666666666663</v>
      </c>
      <c r="AH35">
        <f t="shared" ref="AH35:AH40" si="87">F35/14</f>
        <v>0.18</v>
      </c>
      <c r="AI35">
        <f t="shared" ref="AI35:AI40" si="88">AA35/16</f>
        <v>2.1052083333333331</v>
      </c>
      <c r="AK35">
        <f t="shared" ref="AK35" si="89">((2*AI35)-AG35+(3*AH35))/AF35</f>
        <v>-0.18688487921264541</v>
      </c>
      <c r="AL35">
        <f t="shared" ref="AL35" si="90">1-(AK35/4)+((3*AH35)/(4*AF35))</f>
        <v>1.0829574261855055</v>
      </c>
      <c r="AM35">
        <f t="shared" ref="AM35:AM38" si="91">AF35-(AG35/2)-(AH35/2)+1</f>
        <v>1.9122222222222227</v>
      </c>
      <c r="AN35">
        <f t="shared" ref="AN35" si="92">AF35/AH35</f>
        <v>20.697530864197532</v>
      </c>
      <c r="AO35">
        <f t="shared" ref="AO35" si="93">AG35/AF35</f>
        <v>1.4619743513271695</v>
      </c>
      <c r="AP35">
        <f t="shared" ref="AP35" si="94">AI35/AF35</f>
        <v>0.56507232329257373</v>
      </c>
    </row>
    <row r="36" spans="1:42" x14ac:dyDescent="0.25">
      <c r="A36" s="4"/>
      <c r="B36" t="s">
        <v>80</v>
      </c>
      <c r="C36">
        <v>110.52800000000001</v>
      </c>
      <c r="D36">
        <v>4.2999999999999997E-2</v>
      </c>
      <c r="E36">
        <v>2.5299999999999998</v>
      </c>
      <c r="J36">
        <v>4877.1570000000002</v>
      </c>
      <c r="K36">
        <v>0.754</v>
      </c>
      <c r="L36">
        <v>44.69</v>
      </c>
      <c r="Q36">
        <v>1846.1469999999999</v>
      </c>
      <c r="R36">
        <v>9.0999999999999998E-2</v>
      </c>
      <c r="S36">
        <v>5.41</v>
      </c>
      <c r="X36">
        <v>2303.3040000000001</v>
      </c>
      <c r="Y36">
        <v>0.52800000000000002</v>
      </c>
      <c r="Z36">
        <v>31.75</v>
      </c>
    </row>
    <row r="37" spans="1:42" x14ac:dyDescent="0.25">
      <c r="A37" s="4"/>
      <c r="B37" t="s">
        <v>80</v>
      </c>
      <c r="C37">
        <v>145.23400000000001</v>
      </c>
      <c r="D37">
        <v>5.6000000000000001E-2</v>
      </c>
      <c r="E37">
        <v>2.5099999999999998</v>
      </c>
      <c r="J37">
        <v>6372.2430000000004</v>
      </c>
      <c r="K37">
        <v>1.0009999999999999</v>
      </c>
      <c r="L37">
        <v>44.79</v>
      </c>
      <c r="Q37">
        <v>2522.1149999999998</v>
      </c>
      <c r="R37">
        <v>0.122</v>
      </c>
      <c r="S37">
        <v>5.47</v>
      </c>
      <c r="X37">
        <v>3161.931</v>
      </c>
      <c r="Y37">
        <v>0.76500000000000001</v>
      </c>
      <c r="Z37">
        <v>34.61</v>
      </c>
    </row>
    <row r="38" spans="1:42" x14ac:dyDescent="0.25">
      <c r="A38" s="4"/>
      <c r="B38" t="s">
        <v>79</v>
      </c>
      <c r="C38">
        <v>103.764</v>
      </c>
      <c r="D38">
        <v>0.04</v>
      </c>
      <c r="E38">
        <v>2.5499999999999998</v>
      </c>
      <c r="F38">
        <v>2.5333333333333332</v>
      </c>
      <c r="G38">
        <v>1.5275252316519385E-2</v>
      </c>
      <c r="H38">
        <v>8.8191710368819218E-3</v>
      </c>
      <c r="I38">
        <v>0.34812517250849695</v>
      </c>
      <c r="J38">
        <v>4802.0529999999999</v>
      </c>
      <c r="K38">
        <v>0.74199999999999999</v>
      </c>
      <c r="L38">
        <v>47.33</v>
      </c>
      <c r="M38">
        <v>47.06</v>
      </c>
      <c r="N38">
        <v>0.26057628441590569</v>
      </c>
      <c r="O38">
        <v>0.15044378795195565</v>
      </c>
      <c r="P38">
        <v>0.31968505727147395</v>
      </c>
      <c r="Q38">
        <v>1776.0139999999999</v>
      </c>
      <c r="R38">
        <v>8.7999999999999995E-2</v>
      </c>
      <c r="S38">
        <v>5.61</v>
      </c>
      <c r="T38">
        <v>5.5666666666666664</v>
      </c>
      <c r="U38">
        <v>0.16921386861996082</v>
      </c>
      <c r="V38">
        <v>9.7695672598352351E-2</v>
      </c>
      <c r="W38">
        <v>1.7550120826051321</v>
      </c>
      <c r="X38">
        <v>3474.8220000000001</v>
      </c>
      <c r="Y38">
        <v>0.85899999999999999</v>
      </c>
      <c r="Z38">
        <v>37.1</v>
      </c>
      <c r="AA38">
        <v>36.036666666666669</v>
      </c>
      <c r="AB38">
        <v>1.5086528206758945</v>
      </c>
      <c r="AC38">
        <v>0.87102111213091593</v>
      </c>
      <c r="AD38">
        <v>2.4170412879407523</v>
      </c>
      <c r="AF38">
        <f t="shared" ref="AF38:AF40" si="95">M38/12</f>
        <v>3.9216666666666669</v>
      </c>
      <c r="AG38">
        <f t="shared" ref="AG38:AG40" si="96">T38/1</f>
        <v>5.5666666666666664</v>
      </c>
      <c r="AH38">
        <f t="shared" ref="AH38:AH40" si="97">F38/14</f>
        <v>0.18095238095238095</v>
      </c>
      <c r="AI38">
        <f t="shared" ref="AI38:AI40" si="98">AA38/16</f>
        <v>2.2522916666666668</v>
      </c>
      <c r="AK38">
        <f t="shared" ref="AK38" si="99">((2*AI38)-AG38+(3*AH38))/AF38</f>
        <v>-0.13239936858721377</v>
      </c>
      <c r="AL38">
        <f t="shared" ref="AL38" si="100">1-(AK38/4)+((3*AH38)/(4*AF38))</f>
        <v>1.0677061198470037</v>
      </c>
      <c r="AM38">
        <f t="shared" ref="AM38" si="101">AF38-(AG38/2)-(AH38/2)+1</f>
        <v>2.0478571428571435</v>
      </c>
      <c r="AN38">
        <f t="shared" ref="AN38" si="102">AF38/AH38</f>
        <v>21.672368421052632</v>
      </c>
      <c r="AO38">
        <f t="shared" ref="AO38" si="103">AG38/AF38</f>
        <v>1.4194645133871653</v>
      </c>
      <c r="AP38">
        <f t="shared" ref="AP38" si="104">AI38/AF38</f>
        <v>0.57432001699957502</v>
      </c>
    </row>
    <row r="39" spans="1:42" x14ac:dyDescent="0.25">
      <c r="A39" s="4"/>
      <c r="B39" t="s">
        <v>79</v>
      </c>
      <c r="C39">
        <v>122.831</v>
      </c>
      <c r="D39">
        <v>4.7E-2</v>
      </c>
      <c r="E39">
        <v>2.52</v>
      </c>
      <c r="J39">
        <v>5656.7430000000004</v>
      </c>
      <c r="K39">
        <v>0.88200000000000001</v>
      </c>
      <c r="L39">
        <v>46.81</v>
      </c>
      <c r="Q39">
        <v>2065.4459999999999</v>
      </c>
      <c r="R39">
        <v>0.10100000000000001</v>
      </c>
      <c r="S39">
        <v>5.38</v>
      </c>
      <c r="X39">
        <v>2337.7460000000001</v>
      </c>
      <c r="Y39">
        <v>0.53700000000000003</v>
      </c>
      <c r="Z39">
        <v>34.31</v>
      </c>
    </row>
    <row r="40" spans="1:42" x14ac:dyDescent="0.25">
      <c r="A40" s="4"/>
      <c r="B40" t="s">
        <v>79</v>
      </c>
      <c r="C40">
        <v>122.83199999999999</v>
      </c>
      <c r="D40">
        <v>4.7E-2</v>
      </c>
      <c r="E40">
        <v>2.5299999999999998</v>
      </c>
      <c r="J40">
        <v>5665.018</v>
      </c>
      <c r="K40">
        <v>0.88300000000000001</v>
      </c>
      <c r="L40">
        <v>47.04</v>
      </c>
      <c r="Q40">
        <v>2193.087</v>
      </c>
      <c r="R40">
        <v>0.107</v>
      </c>
      <c r="S40">
        <v>5.71</v>
      </c>
      <c r="X40">
        <v>3495.5239999999999</v>
      </c>
      <c r="Y40">
        <v>0.86599999999999999</v>
      </c>
      <c r="Z40">
        <v>36.700000000000003</v>
      </c>
    </row>
  </sheetData>
  <mergeCells count="2">
    <mergeCell ref="A4:A21"/>
    <mergeCell ref="A23:A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"/>
  <sheetViews>
    <sheetView topLeftCell="A16" zoomScale="60" zoomScaleNormal="60" workbookViewId="0">
      <selection activeCell="AM51" sqref="AM51:AM69"/>
    </sheetView>
  </sheetViews>
  <sheetFormatPr defaultRowHeight="15" x14ac:dyDescent="0.25"/>
  <cols>
    <col min="2" max="2" width="27.5703125" customWidth="1"/>
    <col min="32" max="32" width="9.42578125" customWidth="1"/>
    <col min="45" max="45" width="14.5703125" customWidth="1"/>
    <col min="54" max="54" width="11.5703125" customWidth="1"/>
    <col min="64" max="64" width="11.5703125" customWidth="1"/>
  </cols>
  <sheetData>
    <row r="1" spans="1:42" x14ac:dyDescent="0.25">
      <c r="B1" t="s">
        <v>0</v>
      </c>
      <c r="C1" t="s">
        <v>2</v>
      </c>
      <c r="D1" t="s">
        <v>2</v>
      </c>
      <c r="E1" t="s">
        <v>2</v>
      </c>
      <c r="J1" t="s">
        <v>3</v>
      </c>
      <c r="K1" t="s">
        <v>3</v>
      </c>
      <c r="L1" t="s">
        <v>3</v>
      </c>
      <c r="Q1" t="s">
        <v>4</v>
      </c>
      <c r="R1" t="s">
        <v>4</v>
      </c>
      <c r="S1" t="s">
        <v>4</v>
      </c>
      <c r="X1" t="s">
        <v>5</v>
      </c>
      <c r="Y1" t="s">
        <v>5</v>
      </c>
      <c r="Z1" t="s">
        <v>5</v>
      </c>
      <c r="AF1" t="s">
        <v>56</v>
      </c>
      <c r="AG1" t="s">
        <v>57</v>
      </c>
      <c r="AH1" t="s">
        <v>58</v>
      </c>
      <c r="AI1" t="s">
        <v>59</v>
      </c>
      <c r="AK1" t="s">
        <v>29</v>
      </c>
      <c r="AL1" t="s">
        <v>30</v>
      </c>
      <c r="AM1" t="s">
        <v>31</v>
      </c>
      <c r="AN1" t="s">
        <v>32</v>
      </c>
      <c r="AO1" t="s">
        <v>33</v>
      </c>
      <c r="AP1" t="s">
        <v>34</v>
      </c>
    </row>
    <row r="2" spans="1:42" x14ac:dyDescent="0.25">
      <c r="C2" t="s">
        <v>7</v>
      </c>
      <c r="D2" t="s">
        <v>8</v>
      </c>
      <c r="E2" t="s">
        <v>8</v>
      </c>
      <c r="F2" t="s">
        <v>11</v>
      </c>
      <c r="G2" t="s">
        <v>12</v>
      </c>
      <c r="H2" t="s">
        <v>13</v>
      </c>
      <c r="I2" t="s">
        <v>14</v>
      </c>
      <c r="J2" t="s">
        <v>7</v>
      </c>
      <c r="K2" t="s">
        <v>8</v>
      </c>
      <c r="L2" t="s">
        <v>8</v>
      </c>
      <c r="M2" t="s">
        <v>17</v>
      </c>
      <c r="N2" t="s">
        <v>18</v>
      </c>
      <c r="O2" t="s">
        <v>19</v>
      </c>
      <c r="P2" t="s">
        <v>20</v>
      </c>
      <c r="Q2" t="s">
        <v>7</v>
      </c>
      <c r="R2" t="s">
        <v>8</v>
      </c>
      <c r="S2" t="s">
        <v>8</v>
      </c>
      <c r="T2" t="s">
        <v>21</v>
      </c>
      <c r="U2" t="s">
        <v>22</v>
      </c>
      <c r="V2" t="s">
        <v>23</v>
      </c>
      <c r="W2" t="s">
        <v>24</v>
      </c>
      <c r="X2" t="s">
        <v>7</v>
      </c>
      <c r="Y2" t="s">
        <v>8</v>
      </c>
      <c r="Z2" t="s">
        <v>8</v>
      </c>
      <c r="AA2" t="s">
        <v>25</v>
      </c>
      <c r="AB2" t="s">
        <v>26</v>
      </c>
      <c r="AC2" t="s">
        <v>27</v>
      </c>
      <c r="AD2" t="s">
        <v>28</v>
      </c>
    </row>
    <row r="3" spans="1:42" x14ac:dyDescent="0.25">
      <c r="D3" t="s">
        <v>36</v>
      </c>
      <c r="E3" t="s">
        <v>37</v>
      </c>
      <c r="K3" t="s">
        <v>36</v>
      </c>
      <c r="L3" t="s">
        <v>37</v>
      </c>
      <c r="R3" t="s">
        <v>36</v>
      </c>
      <c r="S3" t="s">
        <v>37</v>
      </c>
      <c r="Y3" t="s">
        <v>36</v>
      </c>
      <c r="Z3" t="s">
        <v>37</v>
      </c>
    </row>
    <row r="4" spans="1:42" x14ac:dyDescent="0.25">
      <c r="A4" s="5" t="s">
        <v>88</v>
      </c>
      <c r="B4" t="s">
        <v>94</v>
      </c>
      <c r="C4">
        <v>35.320999999999998</v>
      </c>
      <c r="D4">
        <v>1.4E-2</v>
      </c>
      <c r="E4">
        <v>0.84</v>
      </c>
      <c r="F4">
        <v>0.85666666666666658</v>
      </c>
      <c r="G4">
        <v>1.527525231651948E-2</v>
      </c>
      <c r="H4">
        <v>8.8191710368819773E-3</v>
      </c>
      <c r="I4">
        <v>1.0294752183130715</v>
      </c>
      <c r="J4">
        <v>4493.5990000000002</v>
      </c>
      <c r="K4">
        <v>0.69099999999999995</v>
      </c>
      <c r="L4">
        <v>42.27</v>
      </c>
      <c r="M4">
        <v>42.296666666666674</v>
      </c>
      <c r="N4">
        <v>7.3711147958320053E-2</v>
      </c>
      <c r="O4">
        <v>4.2557151116012416E-2</v>
      </c>
      <c r="P4">
        <v>0.10061585101114132</v>
      </c>
      <c r="Q4">
        <v>1784.4770000000001</v>
      </c>
      <c r="R4">
        <v>0.09</v>
      </c>
      <c r="S4">
        <v>5.52</v>
      </c>
      <c r="T4">
        <v>5.59</v>
      </c>
      <c r="U4">
        <v>6.5574385243020367E-2</v>
      </c>
      <c r="V4">
        <v>3.7859388972002035E-2</v>
      </c>
      <c r="W4">
        <v>0.67726992794279128</v>
      </c>
      <c r="X4">
        <v>1.0489999999999999</v>
      </c>
      <c r="Y4">
        <v>51.43</v>
      </c>
      <c r="Z4">
        <v>3.214375</v>
      </c>
      <c r="AA4">
        <v>49.153333333333336</v>
      </c>
      <c r="AB4">
        <v>1.9730771230069371</v>
      </c>
      <c r="AC4">
        <v>1.1391566080999476</v>
      </c>
      <c r="AD4">
        <v>2.3175571845245102</v>
      </c>
      <c r="AF4">
        <f>M4/12</f>
        <v>3.524722222222223</v>
      </c>
      <c r="AG4">
        <f>T4/1</f>
        <v>5.59</v>
      </c>
      <c r="AH4">
        <f>F4/14</f>
        <v>6.1190476190476184E-2</v>
      </c>
      <c r="AI4">
        <f>AA4/16</f>
        <v>3.0720833333333335</v>
      </c>
      <c r="AK4">
        <f>((2*AI4)-AG4+(3*AH4))/AF4</f>
        <v>0.20930389651329054</v>
      </c>
      <c r="AL4">
        <f>1-(AK4/4)+((3*AH4)/(4*AF4))</f>
        <v>0.96069430215146978</v>
      </c>
      <c r="AM4">
        <f>AF4-(AG4/2)-(AH4/2)+1</f>
        <v>1.6991269841269849</v>
      </c>
      <c r="AN4">
        <f>AF4/AH4</f>
        <v>57.602464332036334</v>
      </c>
      <c r="AO4">
        <f>AG4/AF4</f>
        <v>1.5859405784537786</v>
      </c>
      <c r="AP4">
        <f>AI4/AF4</f>
        <v>0.87158168492394972</v>
      </c>
    </row>
    <row r="5" spans="1:42" x14ac:dyDescent="0.25">
      <c r="A5" s="5"/>
      <c r="B5" t="s">
        <v>94</v>
      </c>
      <c r="C5">
        <v>35.779000000000003</v>
      </c>
      <c r="D5">
        <v>1.4E-2</v>
      </c>
      <c r="E5">
        <v>0.86</v>
      </c>
      <c r="J5">
        <v>4435.3869999999997</v>
      </c>
      <c r="K5">
        <v>0.68200000000000005</v>
      </c>
      <c r="L5">
        <v>42.24</v>
      </c>
      <c r="Q5">
        <v>1790</v>
      </c>
      <c r="R5">
        <v>0.09</v>
      </c>
      <c r="S5">
        <v>5.6</v>
      </c>
      <c r="X5">
        <v>0.94599999999999995</v>
      </c>
      <c r="Y5">
        <v>48.09</v>
      </c>
      <c r="Z5">
        <v>3.0056250000000002</v>
      </c>
    </row>
    <row r="6" spans="1:42" x14ac:dyDescent="0.25">
      <c r="A6" s="5"/>
      <c r="B6" t="s">
        <v>94</v>
      </c>
      <c r="C6">
        <v>36.185000000000002</v>
      </c>
      <c r="D6">
        <v>1.4E-2</v>
      </c>
      <c r="E6">
        <v>0.87</v>
      </c>
      <c r="J6">
        <v>4451.53</v>
      </c>
      <c r="K6">
        <v>0.68400000000000005</v>
      </c>
      <c r="L6">
        <v>42.38</v>
      </c>
      <c r="Q6">
        <v>1808.539</v>
      </c>
      <c r="R6">
        <v>9.0999999999999998E-2</v>
      </c>
      <c r="S6">
        <v>5.65</v>
      </c>
      <c r="X6">
        <v>0.82299999999999995</v>
      </c>
      <c r="Y6">
        <v>47.94</v>
      </c>
      <c r="Z6">
        <v>2.9962499999999999</v>
      </c>
    </row>
    <row r="7" spans="1:42" x14ac:dyDescent="0.25">
      <c r="A7" s="5"/>
      <c r="B7" t="s">
        <v>91</v>
      </c>
      <c r="C7">
        <v>81.13</v>
      </c>
      <c r="D7">
        <v>3.1E-2</v>
      </c>
      <c r="E7">
        <v>1.53</v>
      </c>
      <c r="F7">
        <v>1.5266666666666666</v>
      </c>
      <c r="G7">
        <v>2.5166114784235857E-2</v>
      </c>
      <c r="H7">
        <v>1.4529663145135593E-2</v>
      </c>
      <c r="I7">
        <v>0.95172466016172008</v>
      </c>
      <c r="J7">
        <v>5924.0050000000001</v>
      </c>
      <c r="K7">
        <v>0.92200000000000004</v>
      </c>
      <c r="L7">
        <v>45.06</v>
      </c>
      <c r="M7">
        <v>45.146666666666668</v>
      </c>
      <c r="N7">
        <v>0.12503332889007163</v>
      </c>
      <c r="O7">
        <v>7.2188026092357874E-2</v>
      </c>
      <c r="P7">
        <v>0.15989669099016068</v>
      </c>
      <c r="Q7">
        <v>2535.989</v>
      </c>
      <c r="R7">
        <v>0.124</v>
      </c>
      <c r="S7">
        <v>6.04</v>
      </c>
      <c r="T7">
        <v>6.0333333333333323</v>
      </c>
      <c r="U7">
        <v>1.1547005383792781E-2</v>
      </c>
      <c r="V7">
        <v>6.6666666666668206E-3</v>
      </c>
      <c r="W7">
        <v>0.11049723756906334</v>
      </c>
      <c r="X7">
        <v>0.84699999999999998</v>
      </c>
      <c r="Y7">
        <v>46.45</v>
      </c>
      <c r="Z7">
        <v>2.9031250000000002</v>
      </c>
      <c r="AA7">
        <v>46.146666666666668</v>
      </c>
      <c r="AB7">
        <v>0.61403040098462114</v>
      </c>
      <c r="AC7">
        <v>0.3545106172990849</v>
      </c>
      <c r="AD7">
        <v>0.76822583927857169</v>
      </c>
      <c r="AF7">
        <f t="shared" ref="AF7:AF38" si="0">M7/12</f>
        <v>3.7622222222222224</v>
      </c>
      <c r="AG7">
        <f t="shared" ref="AG7:AG38" si="1">T7/1</f>
        <v>6.0333333333333323</v>
      </c>
      <c r="AH7">
        <f t="shared" ref="AH7:AH38" si="2">F7/14</f>
        <v>0.10904761904761905</v>
      </c>
      <c r="AI7">
        <f t="shared" ref="AI7:AI38" si="3">AA7/16</f>
        <v>2.8841666666666668</v>
      </c>
      <c r="AK7">
        <f t="shared" ref="AK7" si="4">((2*AI7)-AG7+(3*AH7))/AF7</f>
        <v>1.6517593452029682E-2</v>
      </c>
      <c r="AL7">
        <f t="shared" ref="AL7" si="5">1-(AK7/4)+((3*AH7)/(4*AF7))</f>
        <v>1.0176092734790312</v>
      </c>
      <c r="AM7">
        <f t="shared" ref="AM7:AM22" si="6">AF7-(AG7/2)-(AH7/2)+1</f>
        <v>1.6910317460317468</v>
      </c>
      <c r="AN7">
        <f t="shared" ref="AN7" si="7">AF7/AH7</f>
        <v>34.500727802037851</v>
      </c>
      <c r="AO7">
        <f t="shared" ref="AO7" si="8">AG7/AF7</f>
        <v>1.603662138216184</v>
      </c>
      <c r="AP7">
        <f t="shared" ref="AP7" si="9">AI7/AF7</f>
        <v>0.76661252215002951</v>
      </c>
    </row>
    <row r="8" spans="1:42" x14ac:dyDescent="0.25">
      <c r="A8" s="5"/>
      <c r="B8" t="s">
        <v>91</v>
      </c>
      <c r="C8">
        <v>63.923000000000002</v>
      </c>
      <c r="D8">
        <v>2.5000000000000001E-2</v>
      </c>
      <c r="E8">
        <v>1.55</v>
      </c>
      <c r="J8">
        <v>4705.9690000000001</v>
      </c>
      <c r="K8">
        <v>0.72499999999999998</v>
      </c>
      <c r="L8">
        <v>45.29</v>
      </c>
      <c r="Q8">
        <v>1923.4880000000001</v>
      </c>
      <c r="R8">
        <v>9.6000000000000002E-2</v>
      </c>
      <c r="S8">
        <v>6.02</v>
      </c>
      <c r="X8">
        <v>0.95599999999999996</v>
      </c>
      <c r="Y8">
        <v>46.55</v>
      </c>
      <c r="Z8">
        <v>2.9093749999999998</v>
      </c>
    </row>
    <row r="9" spans="1:42" x14ac:dyDescent="0.25">
      <c r="A9" s="5"/>
      <c r="B9" t="s">
        <v>91</v>
      </c>
      <c r="C9">
        <v>67.388000000000005</v>
      </c>
      <c r="D9">
        <v>2.5999999999999999E-2</v>
      </c>
      <c r="E9">
        <v>1.5</v>
      </c>
      <c r="J9">
        <v>5086.7700000000004</v>
      </c>
      <c r="K9">
        <v>0.78600000000000003</v>
      </c>
      <c r="L9">
        <v>45.09</v>
      </c>
      <c r="Q9">
        <v>2123.7429999999999</v>
      </c>
      <c r="R9">
        <v>0.105</v>
      </c>
      <c r="S9">
        <v>6.04</v>
      </c>
      <c r="X9">
        <v>0.91700000000000004</v>
      </c>
      <c r="Y9">
        <v>45.44</v>
      </c>
      <c r="Z9">
        <v>2.84</v>
      </c>
    </row>
    <row r="10" spans="1:42" x14ac:dyDescent="0.25">
      <c r="A10" s="5"/>
      <c r="B10" t="s">
        <v>90</v>
      </c>
      <c r="C10">
        <v>152.55699999999999</v>
      </c>
      <c r="D10">
        <v>5.8999999999999997E-2</v>
      </c>
      <c r="E10">
        <v>2.65</v>
      </c>
      <c r="F10">
        <v>2.5733333333333333</v>
      </c>
      <c r="G10">
        <v>0.11590225767142472</v>
      </c>
      <c r="H10">
        <v>6.6916199666282428E-2</v>
      </c>
      <c r="I10">
        <v>2.6003704533529444</v>
      </c>
      <c r="J10">
        <v>5658.0410000000002</v>
      </c>
      <c r="K10">
        <v>0.879</v>
      </c>
      <c r="L10">
        <v>39.56</v>
      </c>
      <c r="M10">
        <v>38.366666666666667</v>
      </c>
      <c r="N10">
        <v>1.6296114056220092</v>
      </c>
      <c r="O10">
        <v>0.94085658371035152</v>
      </c>
      <c r="P10">
        <v>2.4522760652745914</v>
      </c>
      <c r="Q10">
        <v>2378.8939999999998</v>
      </c>
      <c r="R10">
        <v>0.11700000000000001</v>
      </c>
      <c r="S10">
        <v>5.25</v>
      </c>
      <c r="T10">
        <v>5.0666666666666664</v>
      </c>
      <c r="U10">
        <v>0.2672701504720148</v>
      </c>
      <c r="V10">
        <v>0.15430849332136953</v>
      </c>
      <c r="W10">
        <v>3.0455623681849251</v>
      </c>
      <c r="X10">
        <v>0.70899999999999996</v>
      </c>
      <c r="Y10">
        <v>34.31</v>
      </c>
      <c r="Z10">
        <v>2.1443750000000001</v>
      </c>
      <c r="AA10">
        <v>33.976666666666667</v>
      </c>
      <c r="AB10">
        <v>0.40918618419166214</v>
      </c>
      <c r="AC10">
        <v>0.23624375359173194</v>
      </c>
      <c r="AD10">
        <v>0.69531174411379948</v>
      </c>
      <c r="AF10">
        <f t="shared" ref="AF10:AF41" si="10">M10/12</f>
        <v>3.1972222222222224</v>
      </c>
      <c r="AG10">
        <f t="shared" ref="AG10:AG41" si="11">T10/1</f>
        <v>5.0666666666666664</v>
      </c>
      <c r="AH10">
        <f t="shared" ref="AH10:AH41" si="12">F10/14</f>
        <v>0.18380952380952381</v>
      </c>
      <c r="AI10">
        <f t="shared" ref="AI10:AI41" si="13">AA10/16</f>
        <v>2.1235416666666667</v>
      </c>
      <c r="AK10">
        <f t="shared" ref="AK10" si="14">((2*AI10)-AG10+(3*AH10))/AF10</f>
        <v>-8.3871167928509308E-2</v>
      </c>
      <c r="AL10">
        <f t="shared" ref="AL10" si="15">1-(AK10/4)+((3*AH10)/(4*AF10))</f>
        <v>1.064085577758471</v>
      </c>
      <c r="AM10">
        <f t="shared" ref="AM10:AM22" si="16">AF10-(AG10/2)-(AH10/2)+1</f>
        <v>1.5719841269841273</v>
      </c>
      <c r="AN10">
        <f t="shared" ref="AN10" si="17">AF10/AH10</f>
        <v>17.394214162348877</v>
      </c>
      <c r="AO10">
        <f t="shared" ref="AO10" si="18">AG10/AF10</f>
        <v>1.5847089487402257</v>
      </c>
      <c r="AP10">
        <f t="shared" ref="AP10" si="19">AI10/AF10</f>
        <v>0.66418331885317117</v>
      </c>
    </row>
    <row r="11" spans="1:42" x14ac:dyDescent="0.25">
      <c r="A11" s="5"/>
      <c r="B11" t="s">
        <v>90</v>
      </c>
      <c r="C11">
        <v>158.554</v>
      </c>
      <c r="D11">
        <v>6.0999999999999999E-2</v>
      </c>
      <c r="E11">
        <v>2.44</v>
      </c>
      <c r="J11">
        <v>5891.1</v>
      </c>
      <c r="K11">
        <v>0.91700000000000004</v>
      </c>
      <c r="L11">
        <v>36.51</v>
      </c>
      <c r="Q11">
        <v>2442.692</v>
      </c>
      <c r="R11">
        <v>0.12</v>
      </c>
      <c r="S11">
        <v>4.76</v>
      </c>
      <c r="X11">
        <v>0.59899999999999998</v>
      </c>
      <c r="Y11">
        <v>33.520000000000003</v>
      </c>
      <c r="Z11">
        <v>2.0950000000000002</v>
      </c>
    </row>
    <row r="12" spans="1:42" x14ac:dyDescent="0.25">
      <c r="A12" s="5"/>
      <c r="B12" t="s">
        <v>90</v>
      </c>
      <c r="C12">
        <v>161.10900000000001</v>
      </c>
      <c r="D12">
        <v>6.2E-2</v>
      </c>
      <c r="E12">
        <v>2.63</v>
      </c>
      <c r="J12">
        <v>5925.5190000000002</v>
      </c>
      <c r="K12">
        <v>0.92300000000000004</v>
      </c>
      <c r="L12">
        <v>39.03</v>
      </c>
      <c r="Q12">
        <v>2511.9520000000002</v>
      </c>
      <c r="R12">
        <v>0.123</v>
      </c>
      <c r="S12">
        <v>5.19</v>
      </c>
      <c r="X12">
        <v>0.71099999999999997</v>
      </c>
      <c r="Y12">
        <v>34.1</v>
      </c>
      <c r="Z12">
        <v>2.1312500000000001</v>
      </c>
    </row>
    <row r="13" spans="1:42" x14ac:dyDescent="0.25">
      <c r="A13" s="5"/>
      <c r="B13" t="s">
        <v>93</v>
      </c>
      <c r="C13">
        <v>158.59299999999999</v>
      </c>
      <c r="D13">
        <v>6.0999999999999999E-2</v>
      </c>
      <c r="E13">
        <v>2.85</v>
      </c>
      <c r="F13">
        <v>2.8666666666666671</v>
      </c>
      <c r="G13">
        <v>1.5275252316519383E-2</v>
      </c>
      <c r="H13">
        <v>8.8191710368819218E-3</v>
      </c>
      <c r="I13">
        <v>0.30764550128657864</v>
      </c>
      <c r="J13">
        <v>5948.8559999999998</v>
      </c>
      <c r="K13">
        <v>0.92700000000000005</v>
      </c>
      <c r="L13">
        <v>43.19</v>
      </c>
      <c r="M13">
        <v>43.013333333333328</v>
      </c>
      <c r="N13">
        <v>0.19139836293273893</v>
      </c>
      <c r="O13">
        <v>0.11050389636167052</v>
      </c>
      <c r="P13">
        <v>0.25690614467220368</v>
      </c>
      <c r="Q13">
        <v>2438.8229999999999</v>
      </c>
      <c r="R13">
        <v>0.11899999999999999</v>
      </c>
      <c r="S13">
        <v>5.57</v>
      </c>
      <c r="T13">
        <v>5.5333333333333341</v>
      </c>
      <c r="U13">
        <v>6.3508529610859024E-2</v>
      </c>
      <c r="V13">
        <v>3.6666666666666778E-2</v>
      </c>
      <c r="W13">
        <v>0.66265060240964047</v>
      </c>
      <c r="X13">
        <v>0.72799999999999998</v>
      </c>
      <c r="Y13">
        <v>36.19</v>
      </c>
      <c r="Z13">
        <v>2.2618749999999999</v>
      </c>
      <c r="AA13">
        <v>35.28</v>
      </c>
      <c r="AB13">
        <v>0.86850446170413975</v>
      </c>
      <c r="AC13">
        <v>0.50143128475727616</v>
      </c>
      <c r="AD13">
        <v>1.4212904896748191</v>
      </c>
      <c r="AF13">
        <f t="shared" ref="AF13:AF44" si="20">M13/12</f>
        <v>3.5844444444444439</v>
      </c>
      <c r="AG13">
        <f t="shared" ref="AG13:AG44" si="21">T13/1</f>
        <v>5.5333333333333341</v>
      </c>
      <c r="AH13">
        <f t="shared" ref="AH13:AH44" si="22">F13/14</f>
        <v>0.20476190476190478</v>
      </c>
      <c r="AI13">
        <f t="shared" ref="AI13:AI44" si="23">AA13/16</f>
        <v>2.2050000000000001</v>
      </c>
      <c r="AK13">
        <f t="shared" ref="AK13" si="24">((2*AI13)-AG13+(3*AH13))/AF13</f>
        <v>-0.1420157647683998</v>
      </c>
      <c r="AL13">
        <f t="shared" ref="AL13" si="25">1-(AK13/4)+((3*AH13)/(4*AF13))</f>
        <v>1.078347799132052</v>
      </c>
      <c r="AM13">
        <f t="shared" ref="AM13:AM22" si="26">AF13-(AG13/2)-(AH13/2)+1</f>
        <v>1.7153968253968244</v>
      </c>
      <c r="AN13">
        <f t="shared" ref="AN13" si="27">AF13/AH13</f>
        <v>17.505426356589144</v>
      </c>
      <c r="AO13">
        <f t="shared" ref="AO13" si="28">AG13/AF13</f>
        <v>1.5437073775573471</v>
      </c>
      <c r="AP13">
        <f t="shared" ref="AP13" si="29">AI13/AF13</f>
        <v>0.61515809051456927</v>
      </c>
    </row>
    <row r="14" spans="1:42" x14ac:dyDescent="0.25">
      <c r="A14" s="5"/>
      <c r="B14" t="s">
        <v>93</v>
      </c>
      <c r="C14">
        <v>156.37</v>
      </c>
      <c r="D14">
        <v>0.06</v>
      </c>
      <c r="E14">
        <v>2.87</v>
      </c>
      <c r="J14">
        <v>5823.2370000000001</v>
      </c>
      <c r="K14">
        <v>0.90600000000000003</v>
      </c>
      <c r="L14">
        <v>43.04</v>
      </c>
      <c r="Q14">
        <v>2388.7640000000001</v>
      </c>
      <c r="R14">
        <v>0.11700000000000001</v>
      </c>
      <c r="S14">
        <v>5.57</v>
      </c>
      <c r="X14">
        <v>0.877</v>
      </c>
      <c r="Y14">
        <v>35.19</v>
      </c>
      <c r="Z14">
        <v>2.1993749999999999</v>
      </c>
    </row>
    <row r="15" spans="1:42" x14ac:dyDescent="0.25">
      <c r="A15" s="5"/>
      <c r="B15" t="s">
        <v>93</v>
      </c>
      <c r="C15">
        <v>125.35299999999999</v>
      </c>
      <c r="D15">
        <v>4.8000000000000001E-2</v>
      </c>
      <c r="E15">
        <v>2.88</v>
      </c>
      <c r="J15">
        <v>4668.74</v>
      </c>
      <c r="K15">
        <v>0.71899999999999997</v>
      </c>
      <c r="L15">
        <v>42.81</v>
      </c>
      <c r="Q15">
        <v>1819.4829999999999</v>
      </c>
      <c r="R15">
        <v>9.1999999999999998E-2</v>
      </c>
      <c r="S15">
        <v>5.46</v>
      </c>
      <c r="X15">
        <v>0.81399999999999995</v>
      </c>
      <c r="Y15">
        <v>34.46</v>
      </c>
      <c r="Z15">
        <v>2.1537500000000001</v>
      </c>
    </row>
    <row r="16" spans="1:42" x14ac:dyDescent="0.25">
      <c r="A16" s="5"/>
      <c r="B16" t="s">
        <v>92</v>
      </c>
      <c r="C16">
        <v>155.18</v>
      </c>
      <c r="D16">
        <v>0.06</v>
      </c>
      <c r="E16">
        <v>2.72</v>
      </c>
      <c r="F16">
        <v>2.68</v>
      </c>
      <c r="G16">
        <v>3.605551275464005E-2</v>
      </c>
      <c r="H16">
        <v>2.081665999466142E-2</v>
      </c>
      <c r="I16">
        <v>0.77674104457691862</v>
      </c>
      <c r="J16">
        <v>6641.96</v>
      </c>
      <c r="K16">
        <v>1.0409999999999999</v>
      </c>
      <c r="L16">
        <v>47.31</v>
      </c>
      <c r="M16">
        <v>47.370000000000005</v>
      </c>
      <c r="N16">
        <v>0.25534290669607362</v>
      </c>
      <c r="O16">
        <v>0.14742229591663961</v>
      </c>
      <c r="P16">
        <v>0.3112144731193574</v>
      </c>
      <c r="Q16">
        <v>2621.7919999999999</v>
      </c>
      <c r="R16">
        <v>0.127</v>
      </c>
      <c r="S16">
        <v>5.79</v>
      </c>
      <c r="T16">
        <v>5.81</v>
      </c>
      <c r="U16">
        <v>3.4641016151377324E-2</v>
      </c>
      <c r="V16">
        <v>1.9999999999999872E-2</v>
      </c>
      <c r="W16">
        <v>0.34423407917383603</v>
      </c>
      <c r="X16">
        <v>0.9</v>
      </c>
      <c r="Y16">
        <v>37.840000000000003</v>
      </c>
      <c r="Z16">
        <v>2.3650000000000002</v>
      </c>
      <c r="AA16">
        <v>33.323333333333331</v>
      </c>
      <c r="AB16">
        <v>8.0930484573696742</v>
      </c>
      <c r="AC16">
        <v>4.672523705427067</v>
      </c>
      <c r="AD16">
        <v>14.021777649576075</v>
      </c>
      <c r="AF16">
        <f t="shared" ref="AF16:AF47" si="30">M16/12</f>
        <v>3.9475000000000002</v>
      </c>
      <c r="AG16">
        <f t="shared" ref="AG16:AG47" si="31">T16/1</f>
        <v>5.81</v>
      </c>
      <c r="AH16">
        <f t="shared" ref="AH16:AH47" si="32">F16/14</f>
        <v>0.19142857142857145</v>
      </c>
      <c r="AI16">
        <f t="shared" ref="AI16:AI47" si="33">AA16/16</f>
        <v>2.0827083333333332</v>
      </c>
      <c r="AK16">
        <f t="shared" ref="AK16" si="34">((2*AI16)-AG16+(3*AH16))/AF16</f>
        <v>-0.27113302572453929</v>
      </c>
      <c r="AL16">
        <f t="shared" ref="AL16" si="35">1-(AK16/4)+((3*AH16)/(4*AF16))</f>
        <v>1.1041534726620226</v>
      </c>
      <c r="AM16">
        <f t="shared" ref="AM16:AM22" si="36">AF16-(AG16/2)-(AH16/2)+1</f>
        <v>1.9467857142857148</v>
      </c>
      <c r="AN16">
        <f t="shared" ref="AN16" si="37">AF16/AH16</f>
        <v>20.621268656716417</v>
      </c>
      <c r="AO16">
        <f t="shared" ref="AO16" si="38">AG16/AF16</f>
        <v>1.4718176060797972</v>
      </c>
      <c r="AP16">
        <f t="shared" ref="AP16" si="39">AI16/AF16</f>
        <v>0.52760185771585388</v>
      </c>
    </row>
    <row r="17" spans="1:42" x14ac:dyDescent="0.25">
      <c r="A17" s="5"/>
      <c r="B17" t="s">
        <v>92</v>
      </c>
      <c r="C17">
        <v>169.495</v>
      </c>
      <c r="D17">
        <v>6.5000000000000002E-2</v>
      </c>
      <c r="E17">
        <v>2.67</v>
      </c>
      <c r="J17">
        <v>7333.5649999999996</v>
      </c>
      <c r="K17">
        <v>1.1559999999999999</v>
      </c>
      <c r="L17">
        <v>47.15</v>
      </c>
      <c r="Q17">
        <v>2956.7979999999998</v>
      </c>
      <c r="R17">
        <v>0.14199999999999999</v>
      </c>
      <c r="S17">
        <v>5.79</v>
      </c>
      <c r="X17">
        <v>0.64200000000000002</v>
      </c>
      <c r="Y17">
        <v>23.98</v>
      </c>
      <c r="Z17">
        <v>1.49875</v>
      </c>
    </row>
    <row r="18" spans="1:42" x14ac:dyDescent="0.25">
      <c r="A18" s="5"/>
      <c r="B18" t="s">
        <v>92</v>
      </c>
      <c r="C18">
        <v>130.75200000000001</v>
      </c>
      <c r="D18">
        <v>0.05</v>
      </c>
      <c r="E18">
        <v>2.65</v>
      </c>
      <c r="J18">
        <v>5828.2889999999998</v>
      </c>
      <c r="K18">
        <v>0.90700000000000003</v>
      </c>
      <c r="L18">
        <v>47.65</v>
      </c>
      <c r="Q18">
        <v>2256.8020000000001</v>
      </c>
      <c r="R18">
        <v>0.111</v>
      </c>
      <c r="S18">
        <v>5.85</v>
      </c>
      <c r="X18">
        <v>0.82499999999999996</v>
      </c>
      <c r="Y18">
        <v>38.15</v>
      </c>
      <c r="Z18">
        <v>2.3843749999999999</v>
      </c>
    </row>
    <row r="19" spans="1:42" x14ac:dyDescent="0.25">
      <c r="A19" s="5"/>
      <c r="B19" t="s">
        <v>87</v>
      </c>
      <c r="C19">
        <v>161.72800000000001</v>
      </c>
      <c r="D19">
        <v>6.2E-2</v>
      </c>
      <c r="E19">
        <v>2.29</v>
      </c>
      <c r="F19">
        <v>2.2933333333333334</v>
      </c>
      <c r="G19">
        <v>3.5118845842842597E-2</v>
      </c>
      <c r="H19">
        <v>2.0275875100994146E-2</v>
      </c>
      <c r="I19">
        <v>0.88412246079916323</v>
      </c>
      <c r="J19">
        <v>8430.1010000000006</v>
      </c>
      <c r="K19">
        <v>1.343</v>
      </c>
      <c r="L19">
        <v>49.29</v>
      </c>
      <c r="M19">
        <v>48.683333333333337</v>
      </c>
      <c r="N19">
        <v>0.53482084227648885</v>
      </c>
      <c r="O19">
        <v>0.30877895725655324</v>
      </c>
      <c r="P19">
        <v>0.63426009706926367</v>
      </c>
      <c r="Q19">
        <v>3316.9470000000001</v>
      </c>
      <c r="R19">
        <v>0.157</v>
      </c>
      <c r="S19">
        <v>5.78</v>
      </c>
      <c r="T19">
        <v>5.7933333333333339</v>
      </c>
      <c r="U19">
        <v>0.13051181300301248</v>
      </c>
      <c r="V19">
        <v>7.5351030369715355E-2</v>
      </c>
      <c r="W19">
        <v>1.3006506968305296</v>
      </c>
      <c r="X19">
        <v>0.59899999999999998</v>
      </c>
      <c r="Y19">
        <v>32.81</v>
      </c>
      <c r="Z19">
        <v>2.0506250000000001</v>
      </c>
      <c r="AA19">
        <v>34.58</v>
      </c>
      <c r="AB19">
        <v>1.6170652429633112</v>
      </c>
      <c r="AC19">
        <v>0.93361305332205535</v>
      </c>
      <c r="AD19">
        <v>2.6998642374842547</v>
      </c>
      <c r="AF19">
        <f t="shared" ref="AF19:AF50" si="40">M19/12</f>
        <v>4.0569444444444445</v>
      </c>
      <c r="AG19">
        <f t="shared" ref="AG19:AG50" si="41">T19/1</f>
        <v>5.7933333333333339</v>
      </c>
      <c r="AH19">
        <f t="shared" ref="AH19:AH50" si="42">F19/14</f>
        <v>0.16380952380952382</v>
      </c>
      <c r="AI19">
        <f t="shared" ref="AI19:AI50" si="43">AA19/16</f>
        <v>2.1612499999999999</v>
      </c>
      <c r="AK19">
        <f t="shared" ref="AK19" si="44">((2*AI19)-AG19+(3*AH19))/AF19</f>
        <v>-0.24141438841883914</v>
      </c>
      <c r="AL19">
        <f t="shared" ref="AL19" si="45">1-(AK19/4)+((3*AH19)/(4*AF19))</f>
        <v>1.0906367682300582</v>
      </c>
      <c r="AM19">
        <f t="shared" ref="AM19:AM22" si="46">AF19-(AG19/2)-(AH19/2)+1</f>
        <v>2.0783730158730158</v>
      </c>
      <c r="AN19">
        <f t="shared" ref="AN19" si="47">AF19/AH19</f>
        <v>24.766230620155039</v>
      </c>
      <c r="AO19">
        <f t="shared" ref="AO19" si="48">AG19/AF19</f>
        <v>1.4280041081821295</v>
      </c>
      <c r="AP19">
        <f t="shared" ref="AP19" si="49">AI19/AF19</f>
        <v>0.53272851763094831</v>
      </c>
    </row>
    <row r="20" spans="1:42" x14ac:dyDescent="0.25">
      <c r="A20" s="5"/>
      <c r="B20" t="s">
        <v>87</v>
      </c>
      <c r="C20">
        <v>108.875</v>
      </c>
      <c r="D20">
        <v>4.2000000000000003E-2</v>
      </c>
      <c r="E20">
        <v>2.33</v>
      </c>
      <c r="J20">
        <v>5648.62</v>
      </c>
      <c r="K20">
        <v>0.877</v>
      </c>
      <c r="L20">
        <v>48.48</v>
      </c>
      <c r="Q20">
        <v>2165.4940000000001</v>
      </c>
      <c r="R20">
        <v>0.107</v>
      </c>
      <c r="S20">
        <v>5.93</v>
      </c>
      <c r="X20">
        <v>0.81299999999999994</v>
      </c>
      <c r="Y20">
        <v>35.979999999999997</v>
      </c>
      <c r="Z20">
        <v>2.2487499999999998</v>
      </c>
    </row>
    <row r="21" spans="1:42" x14ac:dyDescent="0.25">
      <c r="A21" s="5"/>
      <c r="B21" t="s">
        <v>87</v>
      </c>
      <c r="C21">
        <v>108.01</v>
      </c>
      <c r="D21">
        <v>4.2000000000000003E-2</v>
      </c>
      <c r="E21">
        <v>2.2599999999999998</v>
      </c>
      <c r="J21">
        <v>5744.8680000000004</v>
      </c>
      <c r="K21">
        <v>0.89300000000000002</v>
      </c>
      <c r="L21">
        <v>48.28</v>
      </c>
      <c r="Q21">
        <v>2113.5889999999999</v>
      </c>
      <c r="R21">
        <v>0.105</v>
      </c>
      <c r="S21">
        <v>5.67</v>
      </c>
      <c r="X21">
        <v>0.69499999999999995</v>
      </c>
      <c r="Y21">
        <v>34.950000000000003</v>
      </c>
      <c r="Z21">
        <v>2.1843750000000002</v>
      </c>
    </row>
    <row r="22" spans="1:42" x14ac:dyDescent="0.25">
      <c r="A22" s="5"/>
      <c r="B22" t="s">
        <v>89</v>
      </c>
      <c r="C22">
        <v>125.788</v>
      </c>
      <c r="D22">
        <v>4.9000000000000002E-2</v>
      </c>
      <c r="E22">
        <v>2.13</v>
      </c>
      <c r="F22">
        <v>2.1199999999999997</v>
      </c>
      <c r="G22">
        <v>1.7320508075688659E-2</v>
      </c>
      <c r="H22">
        <v>9.9999999999999343E-3</v>
      </c>
      <c r="I22">
        <v>0.47169811320754412</v>
      </c>
      <c r="J22">
        <v>5426.2910000000002</v>
      </c>
      <c r="K22">
        <v>0.84099999999999997</v>
      </c>
      <c r="L22">
        <v>36.799999999999997</v>
      </c>
      <c r="M22">
        <v>36.74</v>
      </c>
      <c r="N22">
        <v>0.12165525060596297</v>
      </c>
      <c r="O22">
        <v>7.0237691685684112E-2</v>
      </c>
      <c r="P22">
        <v>0.19117499097899865</v>
      </c>
      <c r="Q22">
        <v>2125.9180000000001</v>
      </c>
      <c r="R22">
        <v>0.106</v>
      </c>
      <c r="S22">
        <v>4.62</v>
      </c>
      <c r="T22">
        <v>4.5633333333333335</v>
      </c>
      <c r="U22">
        <v>6.0277137733417148E-2</v>
      </c>
      <c r="V22">
        <v>3.4801021696368541E-2</v>
      </c>
      <c r="W22">
        <v>0.76262282753181598</v>
      </c>
      <c r="X22">
        <v>0.63500000000000001</v>
      </c>
      <c r="Y22">
        <v>29.1</v>
      </c>
      <c r="Z22">
        <v>1.8187500000000001</v>
      </c>
      <c r="AA22">
        <v>27.783333333333331</v>
      </c>
      <c r="AB22">
        <v>1.272569578975286</v>
      </c>
      <c r="AC22">
        <v>0.73471838898391018</v>
      </c>
      <c r="AD22">
        <v>2.6444573088803009</v>
      </c>
      <c r="AF22">
        <f t="shared" ref="AF22:AF53" si="50">M22/12</f>
        <v>3.061666666666667</v>
      </c>
      <c r="AG22">
        <f t="shared" ref="AG22:AG53" si="51">T22/1</f>
        <v>4.5633333333333335</v>
      </c>
      <c r="AH22">
        <f t="shared" ref="AH22:AH53" si="52">F22/14</f>
        <v>0.15142857142857141</v>
      </c>
      <c r="AI22">
        <f t="shared" ref="AI22:AI53" si="53">AA22/16</f>
        <v>1.7364583333333332</v>
      </c>
      <c r="AK22">
        <f t="shared" ref="AK22" si="54">((2*AI22)-AG22+(3*AH22))/AF22</f>
        <v>-0.20777276615599982</v>
      </c>
      <c r="AL22">
        <f t="shared" ref="AL22" si="55">1-(AK22/4)+((3*AH22)/(4*AF22))</f>
        <v>1.0890378334240609</v>
      </c>
      <c r="AM22">
        <f t="shared" ref="AM22" si="56">AF22-(AG22/2)-(AH22/2)+1</f>
        <v>1.7042857142857146</v>
      </c>
      <c r="AN22">
        <f t="shared" ref="AN22" si="57">AF22/AH22</f>
        <v>20.218553459119502</v>
      </c>
      <c r="AO22">
        <f t="shared" ref="AO22" si="58">AG22/AF22</f>
        <v>1.4904735982580293</v>
      </c>
      <c r="AP22">
        <f t="shared" ref="AP22" si="59">AI22/AF22</f>
        <v>0.56716113228089271</v>
      </c>
    </row>
    <row r="23" spans="1:42" x14ac:dyDescent="0.25">
      <c r="A23" s="5"/>
      <c r="B23" t="s">
        <v>89</v>
      </c>
      <c r="C23">
        <v>132.12899999999999</v>
      </c>
      <c r="D23">
        <v>5.0999999999999997E-2</v>
      </c>
      <c r="E23">
        <v>2.13</v>
      </c>
      <c r="J23">
        <v>5674.0320000000002</v>
      </c>
      <c r="K23">
        <v>0.88200000000000001</v>
      </c>
      <c r="L23">
        <v>36.82</v>
      </c>
      <c r="Q23">
        <v>2211.6080000000002</v>
      </c>
      <c r="R23">
        <v>0.109</v>
      </c>
      <c r="S23">
        <v>4.57</v>
      </c>
      <c r="X23">
        <v>0.41399999999999998</v>
      </c>
      <c r="Y23">
        <v>26.56</v>
      </c>
      <c r="Z23">
        <v>1.66</v>
      </c>
    </row>
    <row r="24" spans="1:42" x14ac:dyDescent="0.25">
      <c r="A24" s="5"/>
      <c r="B24" t="s">
        <v>89</v>
      </c>
      <c r="C24">
        <v>145.74600000000001</v>
      </c>
      <c r="D24">
        <v>5.6000000000000001E-2</v>
      </c>
      <c r="E24">
        <v>2.1</v>
      </c>
      <c r="J24">
        <v>6279.7190000000001</v>
      </c>
      <c r="K24">
        <v>0.98099999999999998</v>
      </c>
      <c r="L24">
        <v>36.6</v>
      </c>
      <c r="Q24">
        <v>2468.5169999999998</v>
      </c>
      <c r="R24">
        <v>0.121</v>
      </c>
      <c r="S24">
        <v>4.5</v>
      </c>
      <c r="X24">
        <v>0.58799999999999997</v>
      </c>
      <c r="Y24">
        <v>27.69</v>
      </c>
      <c r="Z24">
        <v>1.7306250000000001</v>
      </c>
    </row>
    <row r="25" spans="1:42" x14ac:dyDescent="0.25">
      <c r="A25" s="6"/>
    </row>
    <row r="26" spans="1:42" x14ac:dyDescent="0.25">
      <c r="A26" s="5" t="s">
        <v>97</v>
      </c>
      <c r="B26" t="s">
        <v>105</v>
      </c>
      <c r="C26">
        <v>38.889000000000003</v>
      </c>
      <c r="D26">
        <v>1.4999999999999999E-2</v>
      </c>
      <c r="E26">
        <v>0.75</v>
      </c>
      <c r="F26">
        <v>0.75666666666666671</v>
      </c>
      <c r="G26">
        <v>5.7735026918962623E-3</v>
      </c>
      <c r="H26">
        <v>3.3333333333333361E-3</v>
      </c>
      <c r="I26">
        <v>0.44052863436123385</v>
      </c>
      <c r="J26">
        <v>6597.5789999999997</v>
      </c>
      <c r="K26">
        <v>1.0389999999999999</v>
      </c>
      <c r="L26">
        <v>51.77</v>
      </c>
      <c r="M26">
        <v>51.906666666666666</v>
      </c>
      <c r="N26">
        <v>0.1305118130030116</v>
      </c>
      <c r="O26">
        <v>7.5351030369714855E-2</v>
      </c>
      <c r="P26">
        <v>0.14516638267990276</v>
      </c>
      <c r="Q26">
        <v>2731.7</v>
      </c>
      <c r="R26">
        <v>0.13200000000000001</v>
      </c>
      <c r="S26">
        <v>6.58</v>
      </c>
      <c r="T26">
        <v>6.5933333333333337</v>
      </c>
      <c r="U26">
        <v>1.5275252316519626E-2</v>
      </c>
      <c r="V26">
        <v>8.8191710368820606E-3</v>
      </c>
      <c r="W26">
        <v>0.13375891360286238</v>
      </c>
      <c r="X26">
        <v>0.61399999999999999</v>
      </c>
      <c r="Y26">
        <v>37.090000000000003</v>
      </c>
      <c r="Z26">
        <v>2.3181250000000002</v>
      </c>
      <c r="AA26">
        <v>36.956666666666671</v>
      </c>
      <c r="AB26">
        <v>0.15275252316519686</v>
      </c>
      <c r="AC26">
        <v>8.8191710368820952E-2</v>
      </c>
      <c r="AD26">
        <v>0.23863545693737065</v>
      </c>
      <c r="AF26">
        <f>M26/12</f>
        <v>4.3255555555555558</v>
      </c>
      <c r="AG26">
        <f>T26/1</f>
        <v>6.5933333333333337</v>
      </c>
      <c r="AH26">
        <f>F26/14</f>
        <v>5.4047619047619053E-2</v>
      </c>
      <c r="AI26">
        <f>AA26/16</f>
        <v>2.3097916666666669</v>
      </c>
      <c r="AK26">
        <f>((2*AI26)-AG26+(3*AH26))/AF26</f>
        <v>-0.41881490587501369</v>
      </c>
      <c r="AL26">
        <f t="shared" ref="AL26" si="60">1-(AK26/4)+((3*AH26)/(4*AF26))</f>
        <v>1.1140749422039558</v>
      </c>
      <c r="AM26">
        <f>AF26-(AG26/2)-(AH26/2)+1</f>
        <v>2.0018650793650794</v>
      </c>
      <c r="AN26">
        <f>AF26/AH26</f>
        <v>80.032305433186494</v>
      </c>
      <c r="AO26">
        <f>AG26/AF26</f>
        <v>1.5242743385563833</v>
      </c>
      <c r="AP26">
        <f>AI26/AF26</f>
        <v>0.53398728487028002</v>
      </c>
    </row>
    <row r="27" spans="1:42" x14ac:dyDescent="0.25">
      <c r="A27" s="5"/>
      <c r="B27" t="s">
        <v>105</v>
      </c>
      <c r="C27">
        <v>35.945</v>
      </c>
      <c r="D27">
        <v>1.4E-2</v>
      </c>
      <c r="E27">
        <v>0.76</v>
      </c>
      <c r="J27">
        <v>6052.2659999999996</v>
      </c>
      <c r="K27">
        <v>0.94799999999999995</v>
      </c>
      <c r="L27">
        <v>51.92</v>
      </c>
      <c r="Q27">
        <v>2486.5</v>
      </c>
      <c r="R27">
        <v>0.121</v>
      </c>
      <c r="S27">
        <v>6.61</v>
      </c>
      <c r="X27">
        <v>0.86</v>
      </c>
      <c r="Y27">
        <v>36.79</v>
      </c>
      <c r="Z27">
        <v>2.2993749999999999</v>
      </c>
    </row>
    <row r="28" spans="1:42" x14ac:dyDescent="0.25">
      <c r="A28" s="5"/>
      <c r="B28" t="s">
        <v>105</v>
      </c>
      <c r="C28">
        <v>33.469000000000001</v>
      </c>
      <c r="D28">
        <v>1.2999999999999999E-2</v>
      </c>
      <c r="E28">
        <v>0.76</v>
      </c>
      <c r="J28">
        <v>5662.3909999999996</v>
      </c>
      <c r="K28">
        <v>0.88300000000000001</v>
      </c>
      <c r="L28">
        <v>52.03</v>
      </c>
      <c r="Q28">
        <v>2293.7750000000001</v>
      </c>
      <c r="R28">
        <v>0.112</v>
      </c>
      <c r="S28">
        <v>6.59</v>
      </c>
      <c r="X28">
        <v>0.79200000000000004</v>
      </c>
      <c r="Y28">
        <v>36.99</v>
      </c>
      <c r="Z28">
        <v>2.3118750000000001</v>
      </c>
    </row>
    <row r="29" spans="1:42" x14ac:dyDescent="0.25">
      <c r="A29" s="5"/>
      <c r="B29" t="s">
        <v>111</v>
      </c>
      <c r="C29">
        <v>55.395000000000003</v>
      </c>
      <c r="D29">
        <v>2.1000000000000001E-2</v>
      </c>
      <c r="E29">
        <v>1.39</v>
      </c>
      <c r="F29">
        <v>1.3733333333333331</v>
      </c>
      <c r="G29">
        <v>2.0816659994661223E-2</v>
      </c>
      <c r="H29">
        <v>1.2018504251546571E-2</v>
      </c>
      <c r="I29">
        <v>0.87513380472426494</v>
      </c>
      <c r="J29">
        <v>4459.1090000000004</v>
      </c>
      <c r="K29">
        <v>0.69299999999999995</v>
      </c>
      <c r="L29">
        <v>45.79</v>
      </c>
      <c r="M29">
        <v>45.803333333333335</v>
      </c>
      <c r="N29">
        <v>8.0829037686549407E-2</v>
      </c>
      <c r="O29">
        <v>4.666666666666771E-2</v>
      </c>
      <c r="P29">
        <v>0.10188487009679291</v>
      </c>
      <c r="Q29">
        <v>1742.338</v>
      </c>
      <c r="R29">
        <v>8.7999999999999995E-2</v>
      </c>
      <c r="S29">
        <v>5.79</v>
      </c>
      <c r="T29">
        <v>5.8966666666666656</v>
      </c>
      <c r="U29">
        <v>0.10066445913694343</v>
      </c>
      <c r="V29">
        <v>5.8118652580542371E-2</v>
      </c>
      <c r="W29">
        <v>0.98561875489896633</v>
      </c>
      <c r="X29">
        <v>0.85699999999999998</v>
      </c>
      <c r="Y29">
        <v>39.96</v>
      </c>
      <c r="Z29">
        <v>2.4975000000000001</v>
      </c>
      <c r="AA29">
        <v>40.006666666666668</v>
      </c>
      <c r="AB29">
        <v>4.1633319989322334E-2</v>
      </c>
      <c r="AC29">
        <v>2.403700850309308E-2</v>
      </c>
      <c r="AD29">
        <v>6.0082507506481614E-2</v>
      </c>
      <c r="AF29">
        <f t="shared" ref="AF29:AF71" si="61">M29/12</f>
        <v>3.8169444444444447</v>
      </c>
      <c r="AG29">
        <f t="shared" ref="AG29:AG71" si="62">T29/1</f>
        <v>5.8966666666666656</v>
      </c>
      <c r="AH29">
        <f t="shared" ref="AH29:AH71" si="63">F29/14</f>
        <v>9.8095238095238083E-2</v>
      </c>
      <c r="AI29">
        <f t="shared" ref="AI29:AI71" si="64">AA29/16</f>
        <v>2.5004166666666667</v>
      </c>
      <c r="AK29">
        <f t="shared" ref="AK29" si="65">((2*AI29)-AG29+(3*AH29))/AF29</f>
        <v>-0.15759925977522918</v>
      </c>
      <c r="AL29">
        <f t="shared" ref="AL29" si="66">1-(AK29/4)+((3*AH29)/(4*AF29))</f>
        <v>1.0586747689396696</v>
      </c>
      <c r="AM29">
        <f t="shared" ref="AM29:AM47" si="67">AF29-(AG29/2)-(AH29/2)+1</f>
        <v>1.8195634920634929</v>
      </c>
      <c r="AN29">
        <f t="shared" ref="AN29" si="68">AF29/AH29</f>
        <v>38.910598705501627</v>
      </c>
      <c r="AO29">
        <f t="shared" ref="AO29" si="69">AG29/AF29</f>
        <v>1.5448657302961935</v>
      </c>
      <c r="AP29">
        <f t="shared" ref="AP29" si="70">AI29/AF29</f>
        <v>0.65508332726875773</v>
      </c>
    </row>
    <row r="30" spans="1:42" x14ac:dyDescent="0.25">
      <c r="A30" s="5"/>
      <c r="B30" t="s">
        <v>111</v>
      </c>
      <c r="C30">
        <v>63.23</v>
      </c>
      <c r="D30">
        <v>2.4E-2</v>
      </c>
      <c r="E30">
        <v>1.38</v>
      </c>
      <c r="J30">
        <v>5087.74</v>
      </c>
      <c r="K30">
        <v>0.79500000000000004</v>
      </c>
      <c r="L30">
        <v>45.73</v>
      </c>
      <c r="Q30">
        <v>2067.9459999999999</v>
      </c>
      <c r="R30">
        <v>0.10299999999999999</v>
      </c>
      <c r="S30">
        <v>5.91</v>
      </c>
      <c r="X30">
        <v>0.86499999999999999</v>
      </c>
      <c r="Y30">
        <v>40.04</v>
      </c>
      <c r="Z30">
        <v>2.5024999999999999</v>
      </c>
    </row>
    <row r="31" spans="1:42" x14ac:dyDescent="0.25">
      <c r="A31" s="5"/>
      <c r="B31" t="s">
        <v>111</v>
      </c>
      <c r="C31">
        <v>78.959999999999994</v>
      </c>
      <c r="D31">
        <v>0.03</v>
      </c>
      <c r="E31">
        <v>1.35</v>
      </c>
      <c r="J31">
        <v>6470.982</v>
      </c>
      <c r="K31">
        <v>1.0249999999999999</v>
      </c>
      <c r="L31">
        <v>45.89</v>
      </c>
      <c r="Q31">
        <v>2724.8270000000002</v>
      </c>
      <c r="R31">
        <v>0.13400000000000001</v>
      </c>
      <c r="S31">
        <v>5.99</v>
      </c>
      <c r="X31">
        <v>0.74199999999999999</v>
      </c>
      <c r="Y31">
        <v>40.020000000000003</v>
      </c>
      <c r="Z31">
        <v>2.5012500000000002</v>
      </c>
    </row>
    <row r="32" spans="1:42" x14ac:dyDescent="0.25">
      <c r="A32" s="5"/>
      <c r="B32" t="s">
        <v>100</v>
      </c>
      <c r="C32">
        <v>30.971</v>
      </c>
      <c r="D32">
        <v>1.2E-2</v>
      </c>
      <c r="E32">
        <v>0.78</v>
      </c>
      <c r="F32">
        <v>0.77</v>
      </c>
      <c r="G32">
        <v>1.0000000000000009E-2</v>
      </c>
      <c r="H32">
        <v>5.7735026918962632E-3</v>
      </c>
      <c r="I32">
        <v>0.74980554440211211</v>
      </c>
      <c r="J32">
        <v>4262.6080000000002</v>
      </c>
      <c r="K32">
        <v>0.66100000000000003</v>
      </c>
      <c r="L32">
        <v>43.67</v>
      </c>
      <c r="M32">
        <v>43.426666666666669</v>
      </c>
      <c r="N32">
        <v>0.22368132093077026</v>
      </c>
      <c r="O32">
        <v>0.12914247085207128</v>
      </c>
      <c r="P32">
        <v>0.29738057457492617</v>
      </c>
      <c r="Q32">
        <v>1718.03</v>
      </c>
      <c r="R32">
        <v>8.5999999999999993E-2</v>
      </c>
      <c r="S32">
        <v>5.71</v>
      </c>
      <c r="T32">
        <v>5.706666666666667</v>
      </c>
      <c r="U32">
        <v>7.5055534994651521E-2</v>
      </c>
      <c r="V32">
        <v>4.3333333333333432E-2</v>
      </c>
      <c r="W32">
        <v>0.75934579439252503</v>
      </c>
      <c r="X32">
        <v>0.748</v>
      </c>
      <c r="Y32">
        <v>42.62</v>
      </c>
      <c r="Z32">
        <v>2.6637499999999998</v>
      </c>
      <c r="AA32">
        <v>42.47</v>
      </c>
      <c r="AB32">
        <v>0.38742741255620844</v>
      </c>
      <c r="AC32">
        <v>0.22368132093076715</v>
      </c>
      <c r="AD32">
        <v>0.52668076508304018</v>
      </c>
      <c r="AF32">
        <f t="shared" ref="AF32:AF71" si="71">M32/12</f>
        <v>3.6188888888888893</v>
      </c>
      <c r="AG32">
        <f t="shared" ref="AG32:AG71" si="72">T32/1</f>
        <v>5.706666666666667</v>
      </c>
      <c r="AH32">
        <f t="shared" ref="AH32:AH71" si="73">F32/14</f>
        <v>5.5E-2</v>
      </c>
      <c r="AI32">
        <f t="shared" ref="AI32:AI71" si="74">AA32/16</f>
        <v>2.6543749999999999</v>
      </c>
      <c r="AK32">
        <f t="shared" ref="AK32" si="75">((2*AI32)-AG32+(3*AH32))/AF32</f>
        <v>-6.436137549892551E-2</v>
      </c>
      <c r="AL32">
        <f t="shared" ref="AL32" si="76">1-(AK32/4)+((3*AH32)/(4*AF32))</f>
        <v>1.0274888701258826</v>
      </c>
      <c r="AM32">
        <f t="shared" ref="AM32:AM47" si="77">AF32-(AG32/2)-(AH32/2)+1</f>
        <v>1.7380555555555559</v>
      </c>
      <c r="AN32">
        <f t="shared" ref="AN32" si="78">AF32/AH32</f>
        <v>65.797979797979806</v>
      </c>
      <c r="AO32">
        <f t="shared" ref="AO32" si="79">AG32/AF32</f>
        <v>1.5769112680380717</v>
      </c>
      <c r="AP32">
        <f t="shared" ref="AP32" si="80">AI32/AF32</f>
        <v>0.73347789376727035</v>
      </c>
    </row>
    <row r="33" spans="1:42" x14ac:dyDescent="0.25">
      <c r="A33" s="5"/>
      <c r="B33" t="s">
        <v>100</v>
      </c>
      <c r="C33">
        <v>44.84</v>
      </c>
      <c r="D33">
        <v>1.7000000000000001E-2</v>
      </c>
      <c r="E33">
        <v>0.76</v>
      </c>
      <c r="J33">
        <v>6199.4260000000004</v>
      </c>
      <c r="K33">
        <v>0.97899999999999998</v>
      </c>
      <c r="L33">
        <v>43.38</v>
      </c>
      <c r="Q33">
        <v>2659.6509999999998</v>
      </c>
      <c r="R33">
        <v>0.13100000000000001</v>
      </c>
      <c r="S33">
        <v>5.78</v>
      </c>
      <c r="X33">
        <v>0.89200000000000002</v>
      </c>
      <c r="Y33">
        <v>42.76</v>
      </c>
      <c r="Z33">
        <v>2.6724999999999999</v>
      </c>
    </row>
    <row r="34" spans="1:42" x14ac:dyDescent="0.25">
      <c r="A34" s="5"/>
      <c r="B34" t="s">
        <v>100</v>
      </c>
      <c r="C34">
        <v>31.585999999999999</v>
      </c>
      <c r="D34">
        <v>1.2E-2</v>
      </c>
      <c r="E34">
        <v>0.77</v>
      </c>
      <c r="J34">
        <v>4363.1930000000002</v>
      </c>
      <c r="K34">
        <v>0.67700000000000005</v>
      </c>
      <c r="L34">
        <v>43.23</v>
      </c>
      <c r="Q34">
        <v>1754.8789999999999</v>
      </c>
      <c r="R34">
        <v>8.7999999999999995E-2</v>
      </c>
      <c r="S34">
        <v>5.63</v>
      </c>
      <c r="X34">
        <v>0.97399999999999998</v>
      </c>
      <c r="Y34">
        <v>42.03</v>
      </c>
      <c r="Z34">
        <v>2.6268750000000001</v>
      </c>
    </row>
    <row r="35" spans="1:42" x14ac:dyDescent="0.25">
      <c r="A35" s="5"/>
      <c r="B35" t="s">
        <v>110</v>
      </c>
      <c r="C35">
        <v>34.131</v>
      </c>
      <c r="D35">
        <v>1.2999999999999999E-2</v>
      </c>
      <c r="E35">
        <v>0.68</v>
      </c>
      <c r="F35">
        <v>0.68500000000000005</v>
      </c>
      <c r="G35">
        <v>7.0710678118654034E-3</v>
      </c>
      <c r="H35">
        <v>4.9999999999999489E-3</v>
      </c>
      <c r="I35">
        <v>0.72992700729926263</v>
      </c>
      <c r="J35">
        <v>5450.5709999999999</v>
      </c>
      <c r="K35">
        <v>0.85499999999999998</v>
      </c>
      <c r="L35">
        <v>44.97</v>
      </c>
      <c r="M35">
        <v>44.945</v>
      </c>
      <c r="N35">
        <v>3.5355339059325371E-2</v>
      </c>
      <c r="O35">
        <v>2.4999999999998579E-2</v>
      </c>
      <c r="P35">
        <v>5.5623539882074927E-2</v>
      </c>
      <c r="Q35">
        <v>2195.2289999999998</v>
      </c>
      <c r="R35">
        <v>0.109</v>
      </c>
      <c r="S35">
        <v>5.72</v>
      </c>
      <c r="T35">
        <v>5.6449999999999996</v>
      </c>
      <c r="U35">
        <v>0.10606601717798175</v>
      </c>
      <c r="V35">
        <v>7.4999999999999734E-2</v>
      </c>
      <c r="W35">
        <v>1.3286093888396764</v>
      </c>
      <c r="X35">
        <v>1.0880000000000001</v>
      </c>
      <c r="Y35">
        <v>42.28</v>
      </c>
      <c r="Z35">
        <v>2.6425000000000001</v>
      </c>
      <c r="AA35">
        <v>42.330000000000005</v>
      </c>
      <c r="AB35">
        <v>5.5677643628299994E-2</v>
      </c>
      <c r="AC35">
        <v>3.2145502536643056E-2</v>
      </c>
      <c r="AD35">
        <v>7.5940237506834513E-2</v>
      </c>
      <c r="AF35">
        <f t="shared" ref="AF35:AF71" si="81">M35/12</f>
        <v>3.7454166666666668</v>
      </c>
      <c r="AG35">
        <f t="shared" ref="AG35:AG71" si="82">T35/1</f>
        <v>5.6449999999999996</v>
      </c>
      <c r="AH35">
        <f t="shared" ref="AH35:AH71" si="83">F35/14</f>
        <v>4.8928571428571432E-2</v>
      </c>
      <c r="AI35">
        <f t="shared" ref="AI35:AI71" si="84">AA35/16</f>
        <v>2.6456250000000003</v>
      </c>
      <c r="AK35">
        <f t="shared" ref="AK35" si="85">((2*AI35)-AG35+(3*AH35))/AF35</f>
        <v>-5.5258013762852713E-2</v>
      </c>
      <c r="AL35">
        <f t="shared" ref="AL35" si="86">1-(AK35/4)+((3*AH35)/(4*AF35))</f>
        <v>1.023612192679942</v>
      </c>
      <c r="AM35">
        <f t="shared" ref="AM35:AM47" si="87">AF35-(AG35/2)-(AH35/2)+1</f>
        <v>1.8984523809523814</v>
      </c>
      <c r="AN35">
        <f t="shared" ref="AN35" si="88">AF35/AH35</f>
        <v>76.548661800486613</v>
      </c>
      <c r="AO35">
        <f t="shared" ref="AO35" si="89">AG35/AF35</f>
        <v>1.5071754366447878</v>
      </c>
      <c r="AP35">
        <f t="shared" ref="AP35" si="90">AI35/AF35</f>
        <v>0.70636333296250975</v>
      </c>
    </row>
    <row r="36" spans="1:42" x14ac:dyDescent="0.25">
      <c r="A36" s="5"/>
      <c r="B36" t="s">
        <v>110</v>
      </c>
      <c r="C36">
        <v>28.856000000000002</v>
      </c>
      <c r="D36">
        <v>1.0999999999999999E-2</v>
      </c>
      <c r="E36">
        <v>0.69</v>
      </c>
      <c r="J36">
        <v>4571.6080000000002</v>
      </c>
      <c r="K36">
        <v>0.71099999999999997</v>
      </c>
      <c r="L36">
        <v>44.92</v>
      </c>
      <c r="Q36">
        <v>1754.088</v>
      </c>
      <c r="R36">
        <v>8.7999999999999995E-2</v>
      </c>
      <c r="S36">
        <v>5.57</v>
      </c>
      <c r="X36">
        <v>0.89400000000000002</v>
      </c>
      <c r="Y36">
        <v>42.39</v>
      </c>
      <c r="Z36">
        <v>2.649375</v>
      </c>
    </row>
    <row r="37" spans="1:42" x14ac:dyDescent="0.25">
      <c r="A37" s="5"/>
      <c r="B37" t="s">
        <v>110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>
        <v>0.98599999999999999</v>
      </c>
      <c r="Y37">
        <v>42.32</v>
      </c>
      <c r="Z37">
        <v>2.645</v>
      </c>
    </row>
    <row r="38" spans="1:42" x14ac:dyDescent="0.25">
      <c r="A38" s="5"/>
      <c r="B38" t="s">
        <v>98</v>
      </c>
      <c r="C38">
        <v>42.688000000000002</v>
      </c>
      <c r="D38">
        <v>1.6E-2</v>
      </c>
      <c r="E38">
        <v>0.84</v>
      </c>
      <c r="F38">
        <v>0.85</v>
      </c>
      <c r="G38">
        <v>1.732050807568879E-2</v>
      </c>
      <c r="H38">
        <v>1.0000000000000011E-2</v>
      </c>
      <c r="I38">
        <v>1.1764705882352953</v>
      </c>
      <c r="J38">
        <v>5307.8909999999996</v>
      </c>
      <c r="K38">
        <v>0.83099999999999996</v>
      </c>
      <c r="L38">
        <v>43.12</v>
      </c>
      <c r="M38">
        <v>43.243333333333339</v>
      </c>
      <c r="N38">
        <v>0.11239810200058567</v>
      </c>
      <c r="O38">
        <v>6.4893074446441157E-2</v>
      </c>
      <c r="P38">
        <v>0.15006492202214095</v>
      </c>
      <c r="Q38">
        <v>2188.4270000000001</v>
      </c>
      <c r="R38">
        <v>0.108</v>
      </c>
      <c r="S38">
        <v>5.62</v>
      </c>
      <c r="T38">
        <v>5.6766666666666667</v>
      </c>
      <c r="U38">
        <v>8.1445278152470574E-2</v>
      </c>
      <c r="V38">
        <v>4.7022453265552835E-2</v>
      </c>
      <c r="W38">
        <v>0.82834621137204045</v>
      </c>
      <c r="X38">
        <v>0.93100000000000005</v>
      </c>
      <c r="Y38">
        <v>42.43</v>
      </c>
      <c r="Z38">
        <v>2.651875</v>
      </c>
      <c r="AA38">
        <v>41.916666666666664</v>
      </c>
      <c r="AB38">
        <v>0.83769525087189634</v>
      </c>
      <c r="AC38">
        <v>0.48364357858976048</v>
      </c>
      <c r="AD38">
        <v>1.1538216586634447</v>
      </c>
      <c r="AF38">
        <f t="shared" ref="AF38:AF71" si="91">M38/12</f>
        <v>3.6036111111111118</v>
      </c>
      <c r="AG38">
        <f t="shared" ref="AG38:AG71" si="92">T38/1</f>
        <v>5.6766666666666667</v>
      </c>
      <c r="AH38">
        <f t="shared" ref="AH38:AH71" si="93">F38/14</f>
        <v>6.0714285714285714E-2</v>
      </c>
      <c r="AI38">
        <f t="shared" ref="AI38:AI71" si="94">AA38/16</f>
        <v>2.6197916666666665</v>
      </c>
      <c r="AK38">
        <f t="shared" ref="AK38" si="95">((2*AI38)-AG38+(3*AH38))/AF38</f>
        <v>-7.0745834755701495E-2</v>
      </c>
      <c r="AL38">
        <f t="shared" ref="AL38" si="96">1-(AK38/4)+((3*AH38)/(4*AF38))</f>
        <v>1.0303225930779312</v>
      </c>
      <c r="AM38">
        <f t="shared" ref="AM38:AM47" si="97">AF38-(AG38/2)-(AH38/2)+1</f>
        <v>1.7349206349206354</v>
      </c>
      <c r="AN38">
        <f t="shared" ref="AN38" si="98">AF38/AH38</f>
        <v>59.353594771241845</v>
      </c>
      <c r="AO38">
        <f t="shared" ref="AO38" si="99">AG38/AF38</f>
        <v>1.5752717181839202</v>
      </c>
      <c r="AP38">
        <f t="shared" ref="AP38" si="100">AI38/AF38</f>
        <v>0.72699067293609787</v>
      </c>
    </row>
    <row r="39" spans="1:42" x14ac:dyDescent="0.25">
      <c r="A39" s="5"/>
      <c r="B39" t="s">
        <v>98</v>
      </c>
      <c r="C39">
        <v>50.213999999999999</v>
      </c>
      <c r="D39">
        <v>1.9E-2</v>
      </c>
      <c r="E39">
        <v>0.84</v>
      </c>
      <c r="J39">
        <v>6200.46</v>
      </c>
      <c r="K39">
        <v>0.98</v>
      </c>
      <c r="L39">
        <v>43.27</v>
      </c>
      <c r="Q39">
        <v>2661.4209999999998</v>
      </c>
      <c r="R39">
        <v>0.13100000000000001</v>
      </c>
      <c r="S39">
        <v>5.77</v>
      </c>
      <c r="X39">
        <v>0.90600000000000003</v>
      </c>
      <c r="Y39">
        <v>42.37</v>
      </c>
      <c r="Z39">
        <v>2.6481249999999998</v>
      </c>
    </row>
    <row r="40" spans="1:42" x14ac:dyDescent="0.25">
      <c r="A40" s="5"/>
      <c r="B40" t="s">
        <v>98</v>
      </c>
      <c r="C40">
        <v>38.098999999999997</v>
      </c>
      <c r="D40">
        <v>1.4999999999999999E-2</v>
      </c>
      <c r="E40">
        <v>0.87</v>
      </c>
      <c r="J40">
        <v>4638.6779999999999</v>
      </c>
      <c r="K40">
        <v>0.72199999999999998</v>
      </c>
      <c r="L40">
        <v>43.34</v>
      </c>
      <c r="Q40">
        <v>1879.0540000000001</v>
      </c>
      <c r="R40">
        <v>9.4E-2</v>
      </c>
      <c r="S40">
        <v>5.64</v>
      </c>
      <c r="X40">
        <v>0.80800000000000005</v>
      </c>
      <c r="Y40">
        <v>40.950000000000003</v>
      </c>
      <c r="Z40">
        <v>2.5593750000000002</v>
      </c>
    </row>
    <row r="41" spans="1:42" x14ac:dyDescent="0.25">
      <c r="A41" s="5"/>
      <c r="B41" t="s">
        <v>101</v>
      </c>
      <c r="C41">
        <v>84.132999999999996</v>
      </c>
      <c r="D41">
        <v>3.2000000000000001E-2</v>
      </c>
      <c r="E41">
        <v>1.4</v>
      </c>
      <c r="F41">
        <v>1.3999999999999997</v>
      </c>
      <c r="G41">
        <v>2.7194799110210365E-16</v>
      </c>
      <c r="H41">
        <v>1.5700924586837749E-16</v>
      </c>
      <c r="I41">
        <v>1.1214946133455537E-14</v>
      </c>
      <c r="J41">
        <v>6658.7110000000002</v>
      </c>
      <c r="K41">
        <v>1.0569999999999999</v>
      </c>
      <c r="L41">
        <v>46.13</v>
      </c>
      <c r="M41">
        <v>46.19</v>
      </c>
      <c r="N41">
        <v>7.2111025509280224E-2</v>
      </c>
      <c r="O41">
        <v>4.163331998932291E-2</v>
      </c>
      <c r="P41">
        <v>9.0134920955451212E-2</v>
      </c>
      <c r="Q41">
        <v>2755.3829999999998</v>
      </c>
      <c r="R41">
        <v>0.13500000000000001</v>
      </c>
      <c r="S41">
        <v>5.9</v>
      </c>
      <c r="T41">
        <v>5.793333333333333</v>
      </c>
      <c r="U41">
        <v>0.11015141094572235</v>
      </c>
      <c r="V41">
        <v>6.3595946761129896E-2</v>
      </c>
      <c r="W41">
        <v>1.0977436149792272</v>
      </c>
      <c r="X41">
        <v>0.85799999999999998</v>
      </c>
      <c r="Y41">
        <v>33.979999999999997</v>
      </c>
      <c r="Z41">
        <v>2.1237499999999998</v>
      </c>
      <c r="AA41">
        <v>34.07</v>
      </c>
      <c r="AB41">
        <v>0.22869193252058559</v>
      </c>
      <c r="AC41">
        <v>0.13203534880225584</v>
      </c>
      <c r="AD41">
        <v>0.38754138186749587</v>
      </c>
      <c r="AF41">
        <f t="shared" ref="AF41:AF71" si="101">M41/12</f>
        <v>3.8491666666666666</v>
      </c>
      <c r="AG41">
        <f t="shared" ref="AG41:AG71" si="102">T41/1</f>
        <v>5.793333333333333</v>
      </c>
      <c r="AH41">
        <f t="shared" ref="AH41:AH71" si="103">F41/14</f>
        <v>9.9999999999999978E-2</v>
      </c>
      <c r="AI41">
        <f t="shared" ref="AI41:AI71" si="104">AA41/16</f>
        <v>2.129375</v>
      </c>
      <c r="AK41">
        <f t="shared" ref="AK41" si="105">((2*AI41)-AG41+(3*AH41))/AF41</f>
        <v>-0.3207404200043299</v>
      </c>
      <c r="AL41">
        <f t="shared" ref="AL41" si="106">1-(AK41/4)+((3*AH41)/(4*AF41))</f>
        <v>1.0996698419571336</v>
      </c>
      <c r="AM41">
        <f t="shared" ref="AM41:AM47" si="107">AF41-(AG41/2)-(AH41/2)+1</f>
        <v>1.9025000000000001</v>
      </c>
      <c r="AN41">
        <f t="shared" ref="AN41" si="108">AF41/AH41</f>
        <v>38.491666666666674</v>
      </c>
      <c r="AO41">
        <f t="shared" ref="AO41" si="109">AG41/AF41</f>
        <v>1.5050876813163021</v>
      </c>
      <c r="AP41">
        <f t="shared" ref="AP41" si="110">AI41/AF41</f>
        <v>0.55320415674388401</v>
      </c>
    </row>
    <row r="42" spans="1:42" x14ac:dyDescent="0.25">
      <c r="A42" s="5"/>
      <c r="B42" t="s">
        <v>101</v>
      </c>
      <c r="C42">
        <v>70.843000000000004</v>
      </c>
      <c r="D42">
        <v>2.7E-2</v>
      </c>
      <c r="E42">
        <v>1.4</v>
      </c>
      <c r="J42">
        <v>5670.1360000000004</v>
      </c>
      <c r="K42">
        <v>0.89100000000000001</v>
      </c>
      <c r="L42">
        <v>46.27</v>
      </c>
      <c r="Q42">
        <v>2256.8890000000001</v>
      </c>
      <c r="R42">
        <v>0.112</v>
      </c>
      <c r="S42">
        <v>5.8</v>
      </c>
      <c r="X42">
        <v>0.84</v>
      </c>
      <c r="Y42">
        <v>34.33</v>
      </c>
      <c r="Z42">
        <v>2.1456249999999999</v>
      </c>
    </row>
    <row r="43" spans="1:42" x14ac:dyDescent="0.25">
      <c r="A43" s="5"/>
      <c r="B43" t="s">
        <v>101</v>
      </c>
      <c r="C43">
        <v>78.762</v>
      </c>
      <c r="D43">
        <v>0.03</v>
      </c>
      <c r="E43">
        <v>1.4</v>
      </c>
      <c r="J43">
        <v>6255.9489999999996</v>
      </c>
      <c r="K43">
        <v>0.98899999999999999</v>
      </c>
      <c r="L43">
        <v>46.17</v>
      </c>
      <c r="Q43">
        <v>2471.3290000000002</v>
      </c>
      <c r="R43">
        <v>0.122</v>
      </c>
      <c r="S43">
        <v>5.68</v>
      </c>
      <c r="X43">
        <v>0.69299999999999995</v>
      </c>
      <c r="Y43">
        <v>33.9</v>
      </c>
      <c r="Z43">
        <v>2.1187499999999999</v>
      </c>
    </row>
    <row r="44" spans="1:42" x14ac:dyDescent="0.25">
      <c r="A44" s="5"/>
      <c r="B44" t="s">
        <v>99</v>
      </c>
      <c r="C44">
        <v>114.89400000000001</v>
      </c>
      <c r="D44">
        <v>4.3999999999999997E-2</v>
      </c>
      <c r="E44">
        <v>2.11</v>
      </c>
      <c r="F44">
        <v>2.15</v>
      </c>
      <c r="G44">
        <v>4.0000000000000036E-2</v>
      </c>
      <c r="H44">
        <v>2.3094010767585053E-2</v>
      </c>
      <c r="I44">
        <v>1.0741400357016304</v>
      </c>
      <c r="J44">
        <v>6254.018</v>
      </c>
      <c r="K44">
        <v>0.98899999999999999</v>
      </c>
      <c r="L44">
        <v>47.6</v>
      </c>
      <c r="M44">
        <v>47.673333333333339</v>
      </c>
      <c r="N44">
        <v>0.13576941236277293</v>
      </c>
      <c r="O44">
        <v>7.8386506775364254E-2</v>
      </c>
      <c r="P44">
        <v>0.16442422061676182</v>
      </c>
      <c r="Q44">
        <v>2503.982</v>
      </c>
      <c r="R44">
        <v>0.123</v>
      </c>
      <c r="S44">
        <v>5.93</v>
      </c>
      <c r="T44">
        <v>5.9266666666666667</v>
      </c>
      <c r="U44">
        <v>5.7735026918961348E-3</v>
      </c>
      <c r="V44">
        <v>3.3333333333332624E-3</v>
      </c>
      <c r="W44">
        <v>5.62429696287952E-2</v>
      </c>
      <c r="X44">
        <v>0.58099999999999996</v>
      </c>
      <c r="Y44">
        <v>32.119999999999997</v>
      </c>
      <c r="Z44">
        <v>2.0074999999999998</v>
      </c>
      <c r="AA44">
        <v>32.636666666666663</v>
      </c>
      <c r="AB44">
        <v>0.45081407845511684</v>
      </c>
      <c r="AC44">
        <v>0.26027762955053479</v>
      </c>
      <c r="AD44">
        <v>0.7975006522843473</v>
      </c>
      <c r="AF44">
        <f t="shared" ref="AF44:AF71" si="111">M44/12</f>
        <v>3.9727777777777784</v>
      </c>
      <c r="AG44">
        <f t="shared" ref="AG44:AG71" si="112">T44/1</f>
        <v>5.9266666666666667</v>
      </c>
      <c r="AH44">
        <f t="shared" ref="AH44:AH71" si="113">F44/14</f>
        <v>0.15357142857142855</v>
      </c>
      <c r="AI44">
        <f t="shared" ref="AI44:AI71" si="114">AA44/16</f>
        <v>2.0397916666666664</v>
      </c>
      <c r="AK44">
        <f t="shared" ref="AK44" si="115">((2*AI44)-AG44+(3*AH44))/AF44</f>
        <v>-0.34896717741774386</v>
      </c>
      <c r="AL44">
        <f t="shared" ref="AL44" si="116">1-(AK44/4)+((3*AH44)/(4*AF44))</f>
        <v>1.116233743532373</v>
      </c>
      <c r="AM44">
        <f t="shared" ref="AM44:AM47" si="117">AF44-(AG44/2)-(AH44/2)+1</f>
        <v>1.9326587301587308</v>
      </c>
      <c r="AN44">
        <f t="shared" ref="AN44" si="118">AF44/AH44</f>
        <v>25.869250645994839</v>
      </c>
      <c r="AO44">
        <f t="shared" ref="AO44" si="119">AG44/AF44</f>
        <v>1.4918193259683958</v>
      </c>
      <c r="AP44">
        <f t="shared" ref="AP44" si="120">AI44/AF44</f>
        <v>0.51344217591945174</v>
      </c>
    </row>
    <row r="45" spans="1:42" x14ac:dyDescent="0.25">
      <c r="A45" s="5"/>
      <c r="B45" t="s">
        <v>99</v>
      </c>
      <c r="C45">
        <v>128.405</v>
      </c>
      <c r="D45">
        <v>4.9000000000000002E-2</v>
      </c>
      <c r="E45">
        <v>2.15</v>
      </c>
      <c r="J45">
        <v>6841.06</v>
      </c>
      <c r="K45">
        <v>1.0880000000000001</v>
      </c>
      <c r="L45">
        <v>47.83</v>
      </c>
      <c r="Q45">
        <v>2745.78</v>
      </c>
      <c r="R45">
        <v>0.13500000000000001</v>
      </c>
      <c r="S45">
        <v>5.92</v>
      </c>
      <c r="X45">
        <v>0.628</v>
      </c>
      <c r="Y45">
        <v>32.950000000000003</v>
      </c>
      <c r="Z45">
        <v>2.0593750000000002</v>
      </c>
    </row>
    <row r="46" spans="1:42" x14ac:dyDescent="0.25">
      <c r="A46" s="5"/>
      <c r="B46" t="s">
        <v>99</v>
      </c>
      <c r="C46">
        <v>117.122</v>
      </c>
      <c r="D46">
        <v>4.4999999999999998E-2</v>
      </c>
      <c r="E46">
        <v>2.19</v>
      </c>
      <c r="J46">
        <v>6151.2219999999998</v>
      </c>
      <c r="K46">
        <v>0.97099999999999997</v>
      </c>
      <c r="L46">
        <v>47.59</v>
      </c>
      <c r="Q46">
        <v>2456.5509999999999</v>
      </c>
      <c r="R46">
        <v>0.121</v>
      </c>
      <c r="S46">
        <v>5.93</v>
      </c>
      <c r="X46">
        <v>0.66800000000000004</v>
      </c>
      <c r="Y46">
        <v>32.840000000000003</v>
      </c>
      <c r="Z46">
        <v>2.0525000000000002</v>
      </c>
    </row>
    <row r="47" spans="1:42" x14ac:dyDescent="0.25">
      <c r="A47" s="5"/>
      <c r="B47" t="s">
        <v>95</v>
      </c>
      <c r="C47">
        <v>63.609000000000002</v>
      </c>
      <c r="D47">
        <v>2.4E-2</v>
      </c>
      <c r="E47">
        <v>1.25</v>
      </c>
      <c r="F47">
        <v>1.2533333333333332</v>
      </c>
      <c r="G47">
        <v>5.7735026918962632E-3</v>
      </c>
      <c r="H47">
        <v>3.3333333333333366E-3</v>
      </c>
      <c r="I47">
        <v>0.26595744680851091</v>
      </c>
      <c r="J47">
        <v>5887.1040000000003</v>
      </c>
      <c r="K47">
        <v>0.92700000000000005</v>
      </c>
      <c r="L47">
        <v>47.95</v>
      </c>
      <c r="M47">
        <v>47.903333333333336</v>
      </c>
      <c r="N47">
        <v>8.9628864398327665E-2</v>
      </c>
      <c r="O47">
        <v>5.1747248987534945E-2</v>
      </c>
      <c r="P47">
        <v>0.10802431769717127</v>
      </c>
      <c r="Q47">
        <v>2246.3020000000001</v>
      </c>
      <c r="R47">
        <v>0.111</v>
      </c>
      <c r="S47">
        <v>5.75</v>
      </c>
      <c r="T47">
        <v>5.7333333333333334</v>
      </c>
      <c r="U47">
        <v>9.6090235369330687E-2</v>
      </c>
      <c r="V47">
        <v>5.5477723256977571E-2</v>
      </c>
      <c r="W47">
        <v>0.96763470797053897</v>
      </c>
      <c r="X47">
        <v>0.78800000000000003</v>
      </c>
      <c r="Y47">
        <v>37.369999999999997</v>
      </c>
      <c r="Z47">
        <v>2.3356249999999998</v>
      </c>
      <c r="AA47">
        <v>37.43333333333333</v>
      </c>
      <c r="AB47">
        <v>5.6862407030773832E-2</v>
      </c>
      <c r="AC47">
        <v>3.282952600598734E-2</v>
      </c>
      <c r="AD47">
        <v>8.7701316133536988E-2</v>
      </c>
      <c r="AF47">
        <f t="shared" ref="AF47:AF71" si="121">M47/12</f>
        <v>3.9919444444444445</v>
      </c>
      <c r="AG47">
        <f t="shared" ref="AG47:AG71" si="122">T47/1</f>
        <v>5.7333333333333334</v>
      </c>
      <c r="AH47">
        <f t="shared" ref="AH47:AH71" si="123">F47/14</f>
        <v>8.9523809523809519E-2</v>
      </c>
      <c r="AI47">
        <f t="shared" ref="AI47:AI71" si="124">AA47/16</f>
        <v>2.3395833333333331</v>
      </c>
      <c r="AK47">
        <f t="shared" ref="AK47" si="125">((2*AI47)-AG47+(3*AH47))/AF47</f>
        <v>-0.19679513305565785</v>
      </c>
      <c r="AL47">
        <f t="shared" ref="AL47" si="126">1-(AK47/4)+((3*AH47)/(4*AF47))</f>
        <v>1.066018370329135</v>
      </c>
      <c r="AM47">
        <f t="shared" ref="AM47" si="127">AF47-(AG47/2)-(AH47/2)+1</f>
        <v>2.080515873015873</v>
      </c>
      <c r="AN47">
        <f t="shared" ref="AN47" si="128">AF47/AH47</f>
        <v>44.590868794326241</v>
      </c>
      <c r="AO47">
        <f t="shared" ref="AO47" si="129">AG47/AF47</f>
        <v>1.436225732377705</v>
      </c>
      <c r="AP47">
        <f t="shared" ref="AP47" si="130">AI47/AF47</f>
        <v>0.58607612553058241</v>
      </c>
    </row>
    <row r="48" spans="1:42" x14ac:dyDescent="0.25">
      <c r="A48" s="5"/>
      <c r="B48" t="s">
        <v>95</v>
      </c>
      <c r="C48">
        <v>51.95</v>
      </c>
      <c r="D48">
        <v>0.02</v>
      </c>
      <c r="E48">
        <v>1.26</v>
      </c>
      <c r="J48">
        <v>4802.0249999999996</v>
      </c>
      <c r="K48">
        <v>0.749</v>
      </c>
      <c r="L48">
        <v>47.8</v>
      </c>
      <c r="Q48">
        <v>1755.3989999999999</v>
      </c>
      <c r="R48">
        <v>8.7999999999999995E-2</v>
      </c>
      <c r="S48">
        <v>5.63</v>
      </c>
      <c r="X48">
        <v>0.56200000000000006</v>
      </c>
      <c r="Y48">
        <v>37.450000000000003</v>
      </c>
      <c r="Z48">
        <v>2.3406250000000002</v>
      </c>
    </row>
    <row r="49" spans="1:42" x14ac:dyDescent="0.25">
      <c r="A49" s="5"/>
      <c r="B49" t="s">
        <v>95</v>
      </c>
      <c r="C49">
        <v>67.662000000000006</v>
      </c>
      <c r="D49">
        <v>2.5999999999999999E-2</v>
      </c>
      <c r="E49">
        <v>1.25</v>
      </c>
      <c r="J49">
        <v>6255.3440000000001</v>
      </c>
      <c r="K49">
        <v>0.98899999999999999</v>
      </c>
      <c r="L49">
        <v>47.96</v>
      </c>
      <c r="Q49">
        <v>2434.0259999999998</v>
      </c>
      <c r="R49">
        <v>0.12</v>
      </c>
      <c r="S49">
        <v>5.82</v>
      </c>
      <c r="X49">
        <v>0.69199999999999995</v>
      </c>
      <c r="Y49">
        <v>37.479999999999997</v>
      </c>
      <c r="Z49">
        <v>2.3424999999999998</v>
      </c>
    </row>
    <row r="51" spans="1:42" x14ac:dyDescent="0.25">
      <c r="A51" s="5" t="s">
        <v>102</v>
      </c>
      <c r="B51" t="s">
        <v>112</v>
      </c>
      <c r="C51">
        <v>38.283000000000001</v>
      </c>
      <c r="D51">
        <v>1.4999999999999999E-2</v>
      </c>
      <c r="E51">
        <v>0.78</v>
      </c>
      <c r="F51">
        <v>0.78666666666666674</v>
      </c>
      <c r="G51">
        <v>1.1547005383792525E-2</v>
      </c>
      <c r="H51">
        <v>6.6666666666666723E-3</v>
      </c>
      <c r="I51">
        <v>0.84745762711864481</v>
      </c>
      <c r="J51">
        <v>5091.7879999999996</v>
      </c>
      <c r="K51">
        <v>0.78900000000000003</v>
      </c>
      <c r="L51">
        <v>41.92</v>
      </c>
      <c r="M51">
        <v>41.809999999999995</v>
      </c>
      <c r="N51">
        <v>0.1212435565298222</v>
      </c>
      <c r="O51">
        <v>7.0000000000000465E-2</v>
      </c>
      <c r="P51">
        <v>0.16742406122937209</v>
      </c>
      <c r="Q51">
        <v>2261.3139999999999</v>
      </c>
      <c r="R51">
        <v>0.11</v>
      </c>
      <c r="S51">
        <v>5.86</v>
      </c>
      <c r="T51">
        <v>5.81</v>
      </c>
      <c r="U51">
        <v>5.567764362830039E-2</v>
      </c>
      <c r="V51">
        <v>3.2145502536643285E-2</v>
      </c>
      <c r="W51">
        <v>0.5532788732640842</v>
      </c>
      <c r="X51">
        <v>0.94099999999999995</v>
      </c>
      <c r="Y51">
        <v>43.2</v>
      </c>
      <c r="Z51">
        <v>2.7</v>
      </c>
      <c r="AA51">
        <v>43.29</v>
      </c>
      <c r="AB51">
        <v>8.5440037453172454E-2</v>
      </c>
      <c r="AC51">
        <v>4.9328828623160827E-2</v>
      </c>
      <c r="AD51">
        <v>0.11394970806920958</v>
      </c>
      <c r="AF51">
        <f>M51/12</f>
        <v>3.4841666666666664</v>
      </c>
      <c r="AG51">
        <f>T51/1</f>
        <v>5.81</v>
      </c>
      <c r="AH51">
        <f>F51/14</f>
        <v>5.6190476190476193E-2</v>
      </c>
      <c r="AI51">
        <f>AA51/16</f>
        <v>2.7056249999999999</v>
      </c>
      <c r="AK51">
        <f t="shared" ref="AK51" si="131">((2*AI51)-AG51+(3*AH51))/AF51</f>
        <v>-6.6064167834079257E-2</v>
      </c>
      <c r="AL51">
        <f t="shared" ref="AL51" si="132">1-(AK51/4)+((3*AH51)/(4*AF51))</f>
        <v>1.0286115761779477</v>
      </c>
      <c r="AM51">
        <f>AF51-(AG51/2)-(AH51/2)+1</f>
        <v>1.5510714285714284</v>
      </c>
      <c r="AN51">
        <f t="shared" ref="AN51" si="133">AF51/AH51</f>
        <v>62.006355932203384</v>
      </c>
      <c r="AO51">
        <f t="shared" ref="AO51" si="134">AG51/AF51</f>
        <v>1.6675436498445348</v>
      </c>
      <c r="AP51">
        <f t="shared" ref="AP51" si="135">AI51/AF51</f>
        <v>0.77654867256637172</v>
      </c>
    </row>
    <row r="52" spans="1:42" x14ac:dyDescent="0.25">
      <c r="A52" s="5"/>
      <c r="B52" t="s">
        <v>112</v>
      </c>
      <c r="C52">
        <v>33.558999999999997</v>
      </c>
      <c r="D52">
        <v>1.2999999999999999E-2</v>
      </c>
      <c r="E52">
        <v>0.8</v>
      </c>
      <c r="J52">
        <v>4389.8639999999996</v>
      </c>
      <c r="K52">
        <v>0.67600000000000005</v>
      </c>
      <c r="L52">
        <v>41.68</v>
      </c>
      <c r="Q52">
        <v>1912.3119999999999</v>
      </c>
      <c r="R52">
        <v>9.4E-2</v>
      </c>
      <c r="S52">
        <v>5.82</v>
      </c>
      <c r="X52">
        <v>0.85199999999999998</v>
      </c>
      <c r="Y52">
        <v>43.3</v>
      </c>
      <c r="Z52">
        <v>2.7062499999999998</v>
      </c>
    </row>
    <row r="53" spans="1:42" x14ac:dyDescent="0.25">
      <c r="A53" s="5"/>
      <c r="B53" t="s">
        <v>112</v>
      </c>
      <c r="C53">
        <v>33.222999999999999</v>
      </c>
      <c r="D53">
        <v>1.2999999999999999E-2</v>
      </c>
      <c r="E53">
        <v>0.78</v>
      </c>
      <c r="J53">
        <v>4453.84</v>
      </c>
      <c r="K53">
        <v>0.68600000000000005</v>
      </c>
      <c r="L53">
        <v>41.83</v>
      </c>
      <c r="Q53">
        <v>1912.8150000000001</v>
      </c>
      <c r="R53">
        <v>9.4E-2</v>
      </c>
      <c r="S53">
        <v>5.75</v>
      </c>
      <c r="X53">
        <v>0.73799999999999999</v>
      </c>
      <c r="Y53">
        <v>43.37</v>
      </c>
      <c r="Z53">
        <v>2.7106249999999998</v>
      </c>
    </row>
    <row r="54" spans="1:42" x14ac:dyDescent="0.25">
      <c r="A54" s="5"/>
      <c r="B54" t="s">
        <v>104</v>
      </c>
      <c r="C54">
        <v>76.391999999999996</v>
      </c>
      <c r="D54">
        <v>2.9000000000000001E-2</v>
      </c>
      <c r="E54">
        <v>1.21</v>
      </c>
      <c r="F54">
        <v>1.2233333333333334</v>
      </c>
      <c r="G54">
        <v>1.1547005383792525E-2</v>
      </c>
      <c r="H54">
        <v>6.6666666666666723E-3</v>
      </c>
      <c r="I54">
        <v>0.54495912806539548</v>
      </c>
      <c r="J54">
        <v>6965.87</v>
      </c>
      <c r="K54">
        <v>1.101</v>
      </c>
      <c r="L54">
        <v>45.13</v>
      </c>
      <c r="M54">
        <v>45.156666666666666</v>
      </c>
      <c r="N54">
        <v>0.20132891827388566</v>
      </c>
      <c r="O54">
        <v>0.11623730516108406</v>
      </c>
      <c r="P54">
        <v>0.25740895805953506</v>
      </c>
      <c r="Q54">
        <v>3107.7420000000002</v>
      </c>
      <c r="R54">
        <v>0.14899999999999999</v>
      </c>
      <c r="S54">
        <v>6.12</v>
      </c>
      <c r="T54">
        <v>6.0166666666666666</v>
      </c>
      <c r="U54">
        <v>0.11060440015358027</v>
      </c>
      <c r="V54">
        <v>6.385748020222666E-2</v>
      </c>
      <c r="W54">
        <v>1.0613431612558448</v>
      </c>
      <c r="X54">
        <v>0.84199999999999997</v>
      </c>
      <c r="Y54">
        <v>40.770000000000003</v>
      </c>
      <c r="Z54">
        <v>2.5481250000000002</v>
      </c>
      <c r="AA54">
        <v>40.796666666666674</v>
      </c>
      <c r="AB54">
        <v>0.10263202878893504</v>
      </c>
      <c r="AC54">
        <v>5.9254629448769074E-2</v>
      </c>
      <c r="AD54">
        <v>0.14524380124708489</v>
      </c>
      <c r="AF54">
        <f t="shared" ref="AF54:AF71" si="136">M54/12</f>
        <v>3.7630555555555554</v>
      </c>
      <c r="AG54">
        <f t="shared" ref="AG54:AG71" si="137">T54/1</f>
        <v>6.0166666666666666</v>
      </c>
      <c r="AH54">
        <f t="shared" ref="AH54:AH71" si="138">F54/14</f>
        <v>8.7380952380952379E-2</v>
      </c>
      <c r="AI54">
        <f t="shared" ref="AI54:AI71" si="139">AA54/16</f>
        <v>2.5497916666666671</v>
      </c>
      <c r="AK54">
        <f t="shared" ref="AK54" si="140">((2*AI54)-AG54+(3*AH54))/AF54</f>
        <v>-0.17404485969481884</v>
      </c>
      <c r="AL54">
        <f t="shared" ref="AL54" si="141">1-(AK54/4)+((3*AH54)/(4*AF54))</f>
        <v>1.0609267734553776</v>
      </c>
      <c r="AM54">
        <f t="shared" ref="AM54:AM69" si="142">AF54-(AG54/2)-(AH54/2)+1</f>
        <v>1.7110317460317459</v>
      </c>
      <c r="AN54">
        <f t="shared" ref="AN54" si="143">AF54/AH54</f>
        <v>43.064940962761128</v>
      </c>
      <c r="AO54">
        <f t="shared" ref="AO54" si="144">AG54/AF54</f>
        <v>1.5988779803646564</v>
      </c>
      <c r="AP54">
        <f t="shared" ref="AP54" si="145">AI54/AF54</f>
        <v>0.67758544327157322</v>
      </c>
    </row>
    <row r="55" spans="1:42" x14ac:dyDescent="0.25">
      <c r="A55" s="5"/>
      <c r="B55" t="s">
        <v>104</v>
      </c>
      <c r="C55">
        <v>54.502000000000002</v>
      </c>
      <c r="D55">
        <v>2.1000000000000001E-2</v>
      </c>
      <c r="E55">
        <v>1.23</v>
      </c>
      <c r="J55">
        <v>4950.3090000000002</v>
      </c>
      <c r="K55">
        <v>0.76600000000000001</v>
      </c>
      <c r="L55">
        <v>44.97</v>
      </c>
      <c r="Q55">
        <v>2045.8689999999999</v>
      </c>
      <c r="R55">
        <v>0.1</v>
      </c>
      <c r="S55">
        <v>5.9</v>
      </c>
      <c r="X55">
        <v>0.66600000000000004</v>
      </c>
      <c r="Y55">
        <v>40.909999999999997</v>
      </c>
      <c r="Z55">
        <v>2.5568749999999998</v>
      </c>
    </row>
    <row r="56" spans="1:42" x14ac:dyDescent="0.25">
      <c r="A56" s="5"/>
      <c r="B56" t="s">
        <v>104</v>
      </c>
      <c r="C56">
        <v>55.055</v>
      </c>
      <c r="D56">
        <v>2.1000000000000001E-2</v>
      </c>
      <c r="E56">
        <v>1.23</v>
      </c>
      <c r="J56">
        <v>5067.49</v>
      </c>
      <c r="K56">
        <v>0.78500000000000003</v>
      </c>
      <c r="L56">
        <v>45.37</v>
      </c>
      <c r="Q56">
        <v>2129.7159999999999</v>
      </c>
      <c r="R56">
        <v>0.104</v>
      </c>
      <c r="S56">
        <v>6.03</v>
      </c>
      <c r="X56">
        <v>0.96599999999999997</v>
      </c>
      <c r="Y56">
        <v>40.71</v>
      </c>
      <c r="Z56">
        <v>2.5443750000000001</v>
      </c>
    </row>
    <row r="57" spans="1:42" x14ac:dyDescent="0.25">
      <c r="A57" s="5"/>
      <c r="B57" t="s">
        <v>103</v>
      </c>
      <c r="C57">
        <v>53.121000000000002</v>
      </c>
      <c r="D57">
        <v>2.1000000000000001E-2</v>
      </c>
      <c r="E57">
        <v>0.86</v>
      </c>
      <c r="F57">
        <v>0.86333333333333329</v>
      </c>
      <c r="G57">
        <v>5.7735026918962623E-3</v>
      </c>
      <c r="H57">
        <v>3.3333333333333361E-3</v>
      </c>
      <c r="I57">
        <v>0.38610038610038644</v>
      </c>
      <c r="J57">
        <v>6581.0510000000004</v>
      </c>
      <c r="K57">
        <v>1.036</v>
      </c>
      <c r="L57">
        <v>43.32</v>
      </c>
      <c r="M57">
        <v>43.286666666666669</v>
      </c>
      <c r="N57">
        <v>0.12342339054382519</v>
      </c>
      <c r="O57">
        <v>7.1258527754773787E-2</v>
      </c>
      <c r="P57">
        <v>0.16462003947660661</v>
      </c>
      <c r="Q57">
        <v>3006.5250000000001</v>
      </c>
      <c r="R57">
        <v>0.14499999999999999</v>
      </c>
      <c r="S57">
        <v>6.05</v>
      </c>
      <c r="T57">
        <v>5.956666666666667</v>
      </c>
      <c r="U57">
        <v>8.6216781042516996E-2</v>
      </c>
      <c r="V57">
        <v>4.9777281743560213E-2</v>
      </c>
      <c r="W57">
        <v>0.83565666049625431</v>
      </c>
      <c r="X57">
        <v>0.67600000000000005</v>
      </c>
      <c r="Y57">
        <v>42.59</v>
      </c>
      <c r="Z57">
        <v>2.6618750000000002</v>
      </c>
      <c r="AA57">
        <v>42.893333333333338</v>
      </c>
      <c r="AB57">
        <v>0.43362810487021253</v>
      </c>
      <c r="AC57">
        <v>0.25035530307500448</v>
      </c>
      <c r="AD57">
        <v>0.58366949737722518</v>
      </c>
      <c r="AF57">
        <f t="shared" ref="AF57:AF71" si="146">M57/12</f>
        <v>3.6072222222222226</v>
      </c>
      <c r="AG57">
        <f t="shared" ref="AG57:AG71" si="147">T57/1</f>
        <v>5.956666666666667</v>
      </c>
      <c r="AH57">
        <f t="shared" ref="AH57:AH71" si="148">F57/14</f>
        <v>6.1666666666666661E-2</v>
      </c>
      <c r="AI57">
        <f t="shared" ref="AI57:AI71" si="149">AA57/16</f>
        <v>2.6808333333333336</v>
      </c>
      <c r="AK57">
        <f t="shared" ref="AK57" si="150">((2*AI57)-AG57+(3*AH57))/AF57</f>
        <v>-0.11366086554751263</v>
      </c>
      <c r="AL57">
        <f t="shared" ref="AL57" si="151">1-(AK57/4)+((3*AH57)/(4*AF57))</f>
        <v>1.041236716463884</v>
      </c>
      <c r="AM57">
        <f t="shared" ref="AM57:AM69" si="152">AF57-(AG57/2)-(AH57/2)+1</f>
        <v>1.5980555555555558</v>
      </c>
      <c r="AN57">
        <f t="shared" ref="AN57" si="153">AF57/AH57</f>
        <v>58.495495495495504</v>
      </c>
      <c r="AO57">
        <f t="shared" ref="AO57" si="154">AG57/AF57</f>
        <v>1.6513168027106113</v>
      </c>
      <c r="AP57">
        <f t="shared" ref="AP57" si="155">AI57/AF57</f>
        <v>0.74318496842753734</v>
      </c>
    </row>
    <row r="58" spans="1:42" x14ac:dyDescent="0.25">
      <c r="A58" s="5"/>
      <c r="B58" t="s">
        <v>103</v>
      </c>
      <c r="C58">
        <v>40.969000000000001</v>
      </c>
      <c r="D58">
        <v>1.6E-2</v>
      </c>
      <c r="E58">
        <v>0.87</v>
      </c>
      <c r="J58">
        <v>5070.6400000000003</v>
      </c>
      <c r="K58">
        <v>0.78600000000000003</v>
      </c>
      <c r="L58">
        <v>43.39</v>
      </c>
      <c r="Q58">
        <v>2199.0740000000001</v>
      </c>
      <c r="R58">
        <v>0.107</v>
      </c>
      <c r="S58">
        <v>5.94</v>
      </c>
      <c r="X58">
        <v>0.84499999999999997</v>
      </c>
      <c r="Y58">
        <v>42.7</v>
      </c>
      <c r="Z58">
        <v>2.6687500000000002</v>
      </c>
    </row>
    <row r="59" spans="1:42" x14ac:dyDescent="0.25">
      <c r="A59" s="5"/>
      <c r="B59" t="s">
        <v>103</v>
      </c>
      <c r="C59">
        <v>34.258000000000003</v>
      </c>
      <c r="D59">
        <v>1.2999999999999999E-2</v>
      </c>
      <c r="E59">
        <v>0.86</v>
      </c>
      <c r="J59">
        <v>4299.1080000000002</v>
      </c>
      <c r="K59">
        <v>0.66100000000000003</v>
      </c>
      <c r="L59">
        <v>43.15</v>
      </c>
      <c r="Q59">
        <v>1820.4860000000001</v>
      </c>
      <c r="R59">
        <v>0.09</v>
      </c>
      <c r="S59">
        <v>5.88</v>
      </c>
      <c r="X59">
        <v>0.70699999999999996</v>
      </c>
      <c r="Y59">
        <v>43.39</v>
      </c>
      <c r="Z59">
        <v>2.711875</v>
      </c>
    </row>
    <row r="60" spans="1:42" x14ac:dyDescent="0.25">
      <c r="A60" s="5"/>
      <c r="B60" t="s">
        <v>106</v>
      </c>
      <c r="C60">
        <v>45.389000000000003</v>
      </c>
      <c r="D60">
        <v>1.7999999999999999E-2</v>
      </c>
      <c r="E60">
        <v>0.93</v>
      </c>
      <c r="F60">
        <v>0.94</v>
      </c>
      <c r="G60">
        <v>1.4142135623730885E-2</v>
      </c>
      <c r="H60">
        <v>9.9999999999999534E-3</v>
      </c>
      <c r="I60">
        <v>1.0638297872340376</v>
      </c>
      <c r="J60">
        <v>5609.0540000000001</v>
      </c>
      <c r="K60">
        <v>0.90500000000000003</v>
      </c>
      <c r="L60">
        <v>47.41</v>
      </c>
      <c r="M60">
        <v>47.414999999999999</v>
      </c>
      <c r="N60">
        <v>7.0710678118690922E-3</v>
      </c>
      <c r="O60">
        <v>5.0000000000025571E-3</v>
      </c>
      <c r="P60">
        <v>1.0545186122540455E-2</v>
      </c>
      <c r="Q60">
        <v>2299.3209999999999</v>
      </c>
      <c r="R60">
        <v>0.115</v>
      </c>
      <c r="S60">
        <v>6.02</v>
      </c>
      <c r="T60">
        <v>6.02</v>
      </c>
      <c r="U60">
        <v>0</v>
      </c>
      <c r="V60">
        <v>0</v>
      </c>
      <c r="W60">
        <v>0</v>
      </c>
      <c r="X60">
        <v>0.81599999999999995</v>
      </c>
      <c r="Y60">
        <v>43.53</v>
      </c>
      <c r="Z60">
        <v>2.7206250000000001</v>
      </c>
      <c r="AA60">
        <v>43.839999999999996</v>
      </c>
      <c r="AB60">
        <v>1.5090725628676698</v>
      </c>
      <c r="AC60">
        <v>0.87126345039832764</v>
      </c>
      <c r="AD60">
        <v>1.9873710091202732</v>
      </c>
      <c r="AF60">
        <f t="shared" ref="AF60:AF71" si="156">M60/12</f>
        <v>3.9512499999999999</v>
      </c>
      <c r="AG60">
        <f t="shared" ref="AG60:AG71" si="157">T60/1</f>
        <v>6.02</v>
      </c>
      <c r="AH60">
        <f t="shared" ref="AH60:AH71" si="158">F60/14</f>
        <v>6.7142857142857143E-2</v>
      </c>
      <c r="AI60">
        <f t="shared" ref="AI60:AI71" si="159">AA60/16</f>
        <v>2.7399999999999998</v>
      </c>
      <c r="AK60">
        <f t="shared" ref="AK60" si="160">((2*AI60)-AG60+(3*AH60))/AF60</f>
        <v>-8.5687169521399209E-2</v>
      </c>
      <c r="AL60">
        <f t="shared" ref="AL60" si="161">1-(AK60/4)+((3*AH60)/(4*AF60))</f>
        <v>1.0341664030370137</v>
      </c>
      <c r="AM60">
        <f t="shared" ref="AM60:AM69" si="162">AF60-(AG60/2)-(AH60/2)+1</f>
        <v>1.9076785714285716</v>
      </c>
      <c r="AN60">
        <f t="shared" ref="AN60" si="163">AF60/AH60</f>
        <v>58.848404255319146</v>
      </c>
      <c r="AO60">
        <f t="shared" ref="AO60" si="164">AG60/AF60</f>
        <v>1.5235684909838658</v>
      </c>
      <c r="AP60">
        <f t="shared" ref="AP60" si="165">AI60/AF60</f>
        <v>0.69345143941790566</v>
      </c>
    </row>
    <row r="61" spans="1:42" x14ac:dyDescent="0.25">
      <c r="A61" s="5"/>
      <c r="B61" t="s">
        <v>106</v>
      </c>
      <c r="C61">
        <v>49.954000000000001</v>
      </c>
      <c r="D61">
        <v>0.02</v>
      </c>
      <c r="E61">
        <v>0.95</v>
      </c>
      <c r="J61">
        <v>6066.1239999999998</v>
      </c>
      <c r="K61">
        <v>0.98199999999999998</v>
      </c>
      <c r="L61">
        <v>47.42</v>
      </c>
      <c r="Q61">
        <v>2512.335</v>
      </c>
      <c r="R61">
        <v>0.125</v>
      </c>
      <c r="S61">
        <v>6.02</v>
      </c>
      <c r="X61">
        <v>0.71</v>
      </c>
      <c r="Y61">
        <v>42.51</v>
      </c>
      <c r="Z61">
        <v>2.6568749999999999</v>
      </c>
    </row>
    <row r="62" spans="1:42" x14ac:dyDescent="0.25">
      <c r="A62" s="5"/>
      <c r="B62" t="s">
        <v>106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>
        <v>1.052</v>
      </c>
      <c r="Y62">
        <v>45.48</v>
      </c>
      <c r="Z62">
        <v>2.8424999999999998</v>
      </c>
    </row>
    <row r="63" spans="1:42" x14ac:dyDescent="0.25">
      <c r="A63" s="5"/>
      <c r="B63" t="s">
        <v>107</v>
      </c>
      <c r="C63">
        <v>62.872999999999998</v>
      </c>
      <c r="D63">
        <v>2.5000000000000001E-2</v>
      </c>
      <c r="E63">
        <v>1.17</v>
      </c>
      <c r="F63">
        <v>1.1566666666666665</v>
      </c>
      <c r="G63">
        <v>2.3094010767585049E-2</v>
      </c>
      <c r="H63">
        <v>1.3333333333333345E-2</v>
      </c>
      <c r="I63">
        <v>1.1527377521613844</v>
      </c>
      <c r="J63">
        <v>6142.1149999999998</v>
      </c>
      <c r="K63">
        <v>0.99399999999999999</v>
      </c>
      <c r="L63">
        <v>47.22</v>
      </c>
      <c r="M63">
        <v>47.383333333333333</v>
      </c>
      <c r="N63">
        <v>0.14571661996262988</v>
      </c>
      <c r="O63">
        <v>8.4129529760826757E-2</v>
      </c>
      <c r="P63">
        <v>0.1775508894002675</v>
      </c>
      <c r="Q63">
        <v>2525.3589999999999</v>
      </c>
      <c r="R63">
        <v>0.125</v>
      </c>
      <c r="S63">
        <v>5.94</v>
      </c>
      <c r="T63">
        <v>5.9833333333333334</v>
      </c>
      <c r="U63">
        <v>5.8594652770822916E-2</v>
      </c>
      <c r="V63">
        <v>3.3829638550307267E-2</v>
      </c>
      <c r="W63">
        <v>0.56539785877950866</v>
      </c>
      <c r="X63">
        <v>0.61</v>
      </c>
      <c r="Y63">
        <v>39.51</v>
      </c>
      <c r="Z63">
        <v>2.4693749999999999</v>
      </c>
      <c r="AA63">
        <v>40.183333333333337</v>
      </c>
      <c r="AB63">
        <v>0.76813627263223072</v>
      </c>
      <c r="AC63">
        <v>0.4434836837785342</v>
      </c>
      <c r="AD63">
        <v>1.1036508099009559</v>
      </c>
      <c r="AF63">
        <f t="shared" ref="AF63:AF71" si="166">M63/12</f>
        <v>3.9486111111111111</v>
      </c>
      <c r="AG63">
        <f t="shared" ref="AG63:AG71" si="167">T63/1</f>
        <v>5.9833333333333334</v>
      </c>
      <c r="AH63">
        <f t="shared" ref="AH63:AH71" si="168">F63/14</f>
        <v>8.2619047619047606E-2</v>
      </c>
      <c r="AI63">
        <f t="shared" ref="AI63:AI71" si="169">AA63/16</f>
        <v>2.5114583333333336</v>
      </c>
      <c r="AK63">
        <f t="shared" ref="AK63" si="170">((2*AI63)-AG63+(3*AH63))/AF63</f>
        <v>-0.18045826842872209</v>
      </c>
      <c r="AL63">
        <f t="shared" ref="AL63" si="171">1-(AK63/4)+((3*AH63)/(4*AF63))</f>
        <v>1.0608072458670417</v>
      </c>
      <c r="AM63">
        <f t="shared" ref="AM63:AM69" si="172">AF63-(AG63/2)-(AH63/2)+1</f>
        <v>1.9156349206349206</v>
      </c>
      <c r="AN63">
        <f t="shared" ref="AN63" si="173">AF63/AH63</f>
        <v>47.792987512007691</v>
      </c>
      <c r="AO63">
        <f t="shared" ref="AO63" si="174">AG63/AF63</f>
        <v>1.5153007386563491</v>
      </c>
      <c r="AP63">
        <f t="shared" ref="AP63" si="175">AI63/AF63</f>
        <v>0.63603587759409086</v>
      </c>
    </row>
    <row r="64" spans="1:42" x14ac:dyDescent="0.25">
      <c r="A64" s="5"/>
      <c r="B64" t="s">
        <v>107</v>
      </c>
      <c r="C64">
        <v>52.938000000000002</v>
      </c>
      <c r="D64">
        <v>2.1000000000000001E-2</v>
      </c>
      <c r="E64">
        <v>1.1299999999999999</v>
      </c>
      <c r="J64">
        <v>5426.3270000000002</v>
      </c>
      <c r="K64">
        <v>0.875</v>
      </c>
      <c r="L64">
        <v>47.43</v>
      </c>
      <c r="Q64">
        <v>2188.7779999999998</v>
      </c>
      <c r="R64">
        <v>0.11</v>
      </c>
      <c r="S64">
        <v>5.96</v>
      </c>
      <c r="X64">
        <v>0.72299999999999998</v>
      </c>
      <c r="Y64">
        <v>40.020000000000003</v>
      </c>
      <c r="Z64">
        <v>2.5012500000000002</v>
      </c>
    </row>
    <row r="65" spans="1:42" x14ac:dyDescent="0.25">
      <c r="A65" s="5"/>
      <c r="B65" t="s">
        <v>107</v>
      </c>
      <c r="C65">
        <v>52.722000000000001</v>
      </c>
      <c r="D65">
        <v>2.1000000000000001E-2</v>
      </c>
      <c r="E65">
        <v>1.17</v>
      </c>
      <c r="J65">
        <v>5224.9549999999999</v>
      </c>
      <c r="K65">
        <v>0.84099999999999997</v>
      </c>
      <c r="L65">
        <v>47.5</v>
      </c>
      <c r="Q65">
        <v>2126.7629999999999</v>
      </c>
      <c r="R65">
        <v>0.107</v>
      </c>
      <c r="S65">
        <v>6.05</v>
      </c>
      <c r="X65">
        <v>0.71499999999999997</v>
      </c>
      <c r="Y65">
        <v>41.02</v>
      </c>
      <c r="Z65">
        <v>2.5637500000000002</v>
      </c>
    </row>
    <row r="66" spans="1:42" x14ac:dyDescent="0.25">
      <c r="A66" s="5"/>
      <c r="B66" t="s">
        <v>109</v>
      </c>
      <c r="C66">
        <v>43.832999999999998</v>
      </c>
      <c r="D66">
        <v>1.7000000000000001E-2</v>
      </c>
      <c r="E66">
        <v>1.1200000000000001</v>
      </c>
      <c r="F66">
        <v>1.1066666666666667</v>
      </c>
      <c r="G66">
        <v>1.1547005383792525E-2</v>
      </c>
      <c r="H66">
        <v>6.6666666666666723E-3</v>
      </c>
      <c r="I66">
        <v>0.60240963855421736</v>
      </c>
      <c r="J66">
        <v>4667.16</v>
      </c>
      <c r="K66">
        <v>0.749</v>
      </c>
      <c r="L66">
        <v>48.72</v>
      </c>
      <c r="M66">
        <v>48.660000000000004</v>
      </c>
      <c r="N66">
        <v>5.2915026221292023E-2</v>
      </c>
      <c r="O66">
        <v>3.0550504633039058E-2</v>
      </c>
      <c r="P66">
        <v>6.2783610014465793E-2</v>
      </c>
      <c r="Q66">
        <v>1829.51</v>
      </c>
      <c r="R66">
        <v>9.4E-2</v>
      </c>
      <c r="S66">
        <v>6.09</v>
      </c>
      <c r="T66">
        <v>6.12</v>
      </c>
      <c r="U66">
        <v>3.0000000000000249E-2</v>
      </c>
      <c r="V66">
        <v>1.7320508075688919E-2</v>
      </c>
      <c r="W66">
        <v>0.28301483783805426</v>
      </c>
      <c r="X66">
        <v>0.65200000000000002</v>
      </c>
      <c r="Y66">
        <v>40.65</v>
      </c>
      <c r="Z66">
        <v>2.5406249999999999</v>
      </c>
      <c r="AA66">
        <v>41.269999999999996</v>
      </c>
      <c r="AB66">
        <v>0.87681240867132038</v>
      </c>
      <c r="AC66">
        <v>0.62000000000000099</v>
      </c>
      <c r="AD66">
        <v>1.5023019142234095</v>
      </c>
      <c r="AF66">
        <f t="shared" ref="AF66:AF71" si="176">M66/12</f>
        <v>4.0550000000000006</v>
      </c>
      <c r="AG66">
        <f t="shared" ref="AG66:AG71" si="177">T66/1</f>
        <v>6.12</v>
      </c>
      <c r="AH66">
        <f t="shared" ref="AH66:AH71" si="178">F66/14</f>
        <v>7.9047619047619047E-2</v>
      </c>
      <c r="AI66">
        <f t="shared" ref="AI66:AI71" si="179">AA66/16</f>
        <v>2.5793749999999998</v>
      </c>
      <c r="AK66">
        <f t="shared" ref="AK66" si="180">((2*AI66)-AG66+(3*AH66))/AF66</f>
        <v>-0.17857142857142871</v>
      </c>
      <c r="AL66">
        <f t="shared" ref="AL66" si="181">1-(AK66/4)+((3*AH66)/(4*AF66))</f>
        <v>1.059263255240444</v>
      </c>
      <c r="AM66">
        <f t="shared" ref="AM66:AM69" si="182">AF66-(AG66/2)-(AH66/2)+1</f>
        <v>1.955476190476191</v>
      </c>
      <c r="AN66">
        <f t="shared" ref="AN66" si="183">AF66/AH66</f>
        <v>51.298192771084345</v>
      </c>
      <c r="AO66">
        <f t="shared" ref="AO66" si="184">AG66/AF66</f>
        <v>1.5092478421701601</v>
      </c>
      <c r="AP66">
        <f t="shared" ref="AP66" si="185">AI66/AF66</f>
        <v>0.63609741060419223</v>
      </c>
    </row>
    <row r="67" spans="1:42" x14ac:dyDescent="0.25">
      <c r="A67" s="5"/>
      <c r="B67" t="s">
        <v>109</v>
      </c>
      <c r="C67">
        <v>53.838999999999999</v>
      </c>
      <c r="D67">
        <v>2.1000000000000001E-2</v>
      </c>
      <c r="E67">
        <v>1.1000000000000001</v>
      </c>
      <c r="J67">
        <v>5796.924</v>
      </c>
      <c r="K67">
        <v>0.93600000000000005</v>
      </c>
      <c r="L67">
        <v>48.62</v>
      </c>
      <c r="Q67">
        <v>2375.0320000000002</v>
      </c>
      <c r="R67">
        <v>0.11799999999999999</v>
      </c>
      <c r="S67">
        <v>6.15</v>
      </c>
      <c r="X67">
        <v>0.88700000000000001</v>
      </c>
      <c r="Y67">
        <v>41.89</v>
      </c>
      <c r="Z67">
        <v>2.618125</v>
      </c>
    </row>
    <row r="68" spans="1:42" x14ac:dyDescent="0.25">
      <c r="A68" s="5"/>
      <c r="B68" t="s">
        <v>109</v>
      </c>
      <c r="C68">
        <v>49.902000000000001</v>
      </c>
      <c r="D68">
        <v>0.02</v>
      </c>
      <c r="E68">
        <v>1.1000000000000001</v>
      </c>
      <c r="J68">
        <v>5384.9759999999997</v>
      </c>
      <c r="K68">
        <v>0.86799999999999999</v>
      </c>
      <c r="L68">
        <v>48.64</v>
      </c>
      <c r="Q68">
        <v>2172.172</v>
      </c>
      <c r="R68">
        <v>0.109</v>
      </c>
      <c r="S68">
        <v>6.12</v>
      </c>
      <c r="X68" s="7"/>
      <c r="Y68" s="7"/>
      <c r="Z68" s="7"/>
      <c r="AA68" s="7"/>
      <c r="AB68" s="7"/>
      <c r="AC68" s="7"/>
      <c r="AD68" s="7"/>
    </row>
    <row r="69" spans="1:42" x14ac:dyDescent="0.25">
      <c r="A69" s="5"/>
      <c r="B69" t="s">
        <v>108</v>
      </c>
      <c r="C69">
        <v>44.548999999999999</v>
      </c>
      <c r="D69">
        <v>1.7000000000000001E-2</v>
      </c>
      <c r="E69">
        <v>1.1599999999999999</v>
      </c>
      <c r="F69">
        <v>1.1433333333333333</v>
      </c>
      <c r="G69">
        <v>1.527525231651948E-2</v>
      </c>
      <c r="H69">
        <v>8.8191710368819773E-3</v>
      </c>
      <c r="I69">
        <v>0.77135606736577067</v>
      </c>
      <c r="J69">
        <v>4553.8230000000003</v>
      </c>
      <c r="K69">
        <v>0.73</v>
      </c>
      <c r="L69">
        <v>48.39</v>
      </c>
      <c r="M69">
        <v>48.050000000000004</v>
      </c>
      <c r="N69">
        <v>0.32603680773802129</v>
      </c>
      <c r="O69">
        <v>0.18823743871327286</v>
      </c>
      <c r="P69">
        <v>0.39175325434604136</v>
      </c>
      <c r="Q69">
        <v>1810.3130000000001</v>
      </c>
      <c r="R69">
        <v>9.2999999999999999E-2</v>
      </c>
      <c r="S69">
        <v>6.14</v>
      </c>
      <c r="T69">
        <v>6.0366666666666662</v>
      </c>
      <c r="U69">
        <v>0.10503967504392486</v>
      </c>
      <c r="V69">
        <v>6.064468466220084E-2</v>
      </c>
      <c r="W69">
        <v>1.0046054886063087</v>
      </c>
      <c r="X69">
        <v>0.76800000000000002</v>
      </c>
      <c r="Y69">
        <v>41.27</v>
      </c>
      <c r="Z69">
        <v>2.5793750000000002</v>
      </c>
      <c r="AA69">
        <v>42.113333333333337</v>
      </c>
      <c r="AB69">
        <v>1.5569307413412221</v>
      </c>
      <c r="AC69">
        <v>0.89889438262295829</v>
      </c>
      <c r="AD69">
        <v>2.1344650529277147</v>
      </c>
      <c r="AF69">
        <f t="shared" ref="AF69:AF71" si="186">M69/12</f>
        <v>4.0041666666666673</v>
      </c>
      <c r="AG69">
        <f t="shared" ref="AG69:AG71" si="187">T69/1</f>
        <v>6.0366666666666662</v>
      </c>
      <c r="AH69">
        <f t="shared" ref="AH69:AH71" si="188">F69/14</f>
        <v>8.1666666666666665E-2</v>
      </c>
      <c r="AI69">
        <f t="shared" ref="AI69:AI71" si="189">AA69/16</f>
        <v>2.6320833333333336</v>
      </c>
      <c r="AK69">
        <f t="shared" ref="AK69" si="190">((2*AI69)-AG69+(3*AH69))/AF69</f>
        <v>-0.13173777315296542</v>
      </c>
      <c r="AL69">
        <f t="shared" ref="AL69" si="191">1-(AK69/4)+((3*AH69)/(4*AF69))</f>
        <v>1.0482310093652443</v>
      </c>
      <c r="AM69">
        <f t="shared" ref="AM69" si="192">AF69-(AG69/2)-(AH69/2)+1</f>
        <v>1.945000000000001</v>
      </c>
      <c r="AN69">
        <f t="shared" ref="AN69" si="193">AF69/AH69</f>
        <v>49.030612244897966</v>
      </c>
      <c r="AO69">
        <f t="shared" ref="AO69" si="194">AG69/AF69</f>
        <v>1.5075962539021848</v>
      </c>
      <c r="AP69">
        <f t="shared" ref="AP69" si="195">AI69/AF69</f>
        <v>0.65733610822060351</v>
      </c>
    </row>
    <row r="70" spans="1:42" x14ac:dyDescent="0.25">
      <c r="A70" s="5"/>
      <c r="B70" t="s">
        <v>108</v>
      </c>
      <c r="C70">
        <v>48.195999999999998</v>
      </c>
      <c r="D70">
        <v>1.9E-2</v>
      </c>
      <c r="E70">
        <v>1.1399999999999999</v>
      </c>
      <c r="J70">
        <v>4939.5600000000004</v>
      </c>
      <c r="K70">
        <v>0.79400000000000004</v>
      </c>
      <c r="L70">
        <v>48.02</v>
      </c>
      <c r="Q70">
        <v>1928.847</v>
      </c>
      <c r="R70">
        <v>9.8000000000000004E-2</v>
      </c>
      <c r="S70">
        <v>5.93</v>
      </c>
      <c r="X70">
        <v>0.77100000000000002</v>
      </c>
      <c r="Y70">
        <v>41.16</v>
      </c>
      <c r="Z70">
        <v>2.5724999999999998</v>
      </c>
    </row>
    <row r="71" spans="1:42" x14ac:dyDescent="0.25">
      <c r="A71" s="5"/>
      <c r="B71" t="s">
        <v>108</v>
      </c>
      <c r="C71">
        <v>62.792999999999999</v>
      </c>
      <c r="D71">
        <v>2.5000000000000001E-2</v>
      </c>
      <c r="E71">
        <v>1.1299999999999999</v>
      </c>
      <c r="J71">
        <v>6428.9179999999997</v>
      </c>
      <c r="K71">
        <v>1.0429999999999999</v>
      </c>
      <c r="L71">
        <v>47.74</v>
      </c>
      <c r="Q71">
        <v>2674.7330000000002</v>
      </c>
      <c r="R71">
        <v>0.13200000000000001</v>
      </c>
      <c r="S71">
        <v>6.04</v>
      </c>
      <c r="X71">
        <v>0.95499999999999996</v>
      </c>
      <c r="Y71">
        <v>43.91</v>
      </c>
      <c r="Z71">
        <v>2.7443749999999998</v>
      </c>
    </row>
  </sheetData>
  <mergeCells count="3">
    <mergeCell ref="A4:A24"/>
    <mergeCell ref="A51:A71"/>
    <mergeCell ref="A26:A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topLeftCell="N1" workbookViewId="0">
      <selection activeCell="AJ4" sqref="AJ4:AJ19"/>
    </sheetView>
  </sheetViews>
  <sheetFormatPr defaultRowHeight="15" x14ac:dyDescent="0.25"/>
  <cols>
    <col min="1" max="1" width="18.140625" customWidth="1"/>
  </cols>
  <sheetData>
    <row r="1" spans="1:39" x14ac:dyDescent="0.25">
      <c r="A1" t="s">
        <v>0</v>
      </c>
      <c r="B1" t="s">
        <v>2</v>
      </c>
      <c r="C1" t="s">
        <v>2</v>
      </c>
      <c r="H1" t="s">
        <v>3</v>
      </c>
      <c r="I1" t="s">
        <v>3</v>
      </c>
      <c r="J1" t="s">
        <v>3</v>
      </c>
      <c r="O1" t="s">
        <v>4</v>
      </c>
      <c r="P1" t="s">
        <v>4</v>
      </c>
      <c r="Q1" t="s">
        <v>4</v>
      </c>
      <c r="V1" t="s">
        <v>5</v>
      </c>
      <c r="W1" t="s">
        <v>5</v>
      </c>
      <c r="AC1" t="s">
        <v>56</v>
      </c>
      <c r="AD1" t="s">
        <v>57</v>
      </c>
      <c r="AE1" t="s">
        <v>58</v>
      </c>
      <c r="AF1" t="s">
        <v>59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</row>
    <row r="2" spans="1:39" x14ac:dyDescent="0.25">
      <c r="B2" t="s">
        <v>8</v>
      </c>
      <c r="C2" t="s">
        <v>8</v>
      </c>
      <c r="D2" t="s">
        <v>11</v>
      </c>
      <c r="E2" t="s">
        <v>12</v>
      </c>
      <c r="F2" t="s">
        <v>13</v>
      </c>
      <c r="G2" t="s">
        <v>14</v>
      </c>
      <c r="H2" t="s">
        <v>7</v>
      </c>
      <c r="I2" t="s">
        <v>8</v>
      </c>
      <c r="J2" t="s">
        <v>8</v>
      </c>
      <c r="K2" t="s">
        <v>17</v>
      </c>
      <c r="L2" t="s">
        <v>18</v>
      </c>
      <c r="M2" t="s">
        <v>19</v>
      </c>
      <c r="N2" t="s">
        <v>20</v>
      </c>
      <c r="O2" t="s">
        <v>7</v>
      </c>
      <c r="P2" t="s">
        <v>8</v>
      </c>
      <c r="Q2" t="s">
        <v>8</v>
      </c>
      <c r="R2" t="s">
        <v>21</v>
      </c>
      <c r="S2" t="s">
        <v>22</v>
      </c>
      <c r="T2" t="s">
        <v>23</v>
      </c>
      <c r="U2" t="s">
        <v>24</v>
      </c>
      <c r="V2" t="s">
        <v>8</v>
      </c>
      <c r="W2" t="s">
        <v>8</v>
      </c>
      <c r="X2" t="s">
        <v>25</v>
      </c>
      <c r="Y2" t="s">
        <v>26</v>
      </c>
      <c r="Z2" t="s">
        <v>27</v>
      </c>
      <c r="AA2" t="s">
        <v>28</v>
      </c>
    </row>
    <row r="3" spans="1:39" x14ac:dyDescent="0.25">
      <c r="B3" t="s">
        <v>36</v>
      </c>
      <c r="C3" t="s">
        <v>37</v>
      </c>
      <c r="I3" t="s">
        <v>36</v>
      </c>
      <c r="J3" t="s">
        <v>37</v>
      </c>
      <c r="P3" t="s">
        <v>36</v>
      </c>
      <c r="Q3" t="s">
        <v>37</v>
      </c>
      <c r="V3" t="s">
        <v>36</v>
      </c>
      <c r="W3" t="s">
        <v>37</v>
      </c>
    </row>
    <row r="4" spans="1:39" x14ac:dyDescent="0.25">
      <c r="A4" t="s">
        <v>118</v>
      </c>
      <c r="B4">
        <v>0.03</v>
      </c>
      <c r="C4">
        <v>1.53</v>
      </c>
      <c r="D4">
        <v>1.5033333333333332</v>
      </c>
      <c r="E4">
        <v>3.0550504633038961E-2</v>
      </c>
      <c r="F4">
        <v>1.7638342073763955E-2</v>
      </c>
      <c r="G4">
        <v>1.1732821778556957</v>
      </c>
      <c r="H4">
        <v>5468.9849999999997</v>
      </c>
      <c r="I4">
        <v>0.88200000000000001</v>
      </c>
      <c r="J4">
        <v>45.54</v>
      </c>
      <c r="K4">
        <v>45.556666666666665</v>
      </c>
      <c r="L4">
        <v>0.15567059238447595</v>
      </c>
      <c r="M4">
        <v>8.9876458418085697E-2</v>
      </c>
      <c r="N4">
        <v>0.19728497494275049</v>
      </c>
      <c r="O4">
        <v>2350.895</v>
      </c>
      <c r="P4">
        <v>0.11700000000000001</v>
      </c>
      <c r="Q4">
        <v>6.06</v>
      </c>
      <c r="R4">
        <v>6.0333333333333341</v>
      </c>
      <c r="S4">
        <v>2.5166114784235707E-2</v>
      </c>
      <c r="T4">
        <v>1.4529663145135508E-2</v>
      </c>
      <c r="U4">
        <v>0.24082314605196972</v>
      </c>
      <c r="V4">
        <v>0.87</v>
      </c>
      <c r="W4">
        <v>42.74</v>
      </c>
      <c r="X4">
        <v>41.873333333333335</v>
      </c>
      <c r="Y4">
        <v>0.7821338333900002</v>
      </c>
      <c r="Z4">
        <v>0.45156517925003054</v>
      </c>
      <c r="AA4">
        <v>1.0784075288569428</v>
      </c>
      <c r="AC4">
        <f>K4/12</f>
        <v>3.7963888888888886</v>
      </c>
      <c r="AD4">
        <f>R4/1</f>
        <v>6.0333333333333341</v>
      </c>
      <c r="AE4">
        <f>D4/14</f>
        <v>0.10738095238095237</v>
      </c>
      <c r="AF4">
        <f>X4/16</f>
        <v>2.6170833333333334</v>
      </c>
      <c r="AH4">
        <f>((2*AF4)-AD4+(3*AE4))/AC4</f>
        <v>-0.12565198758218457</v>
      </c>
      <c r="AI4">
        <f>1-(AH4/4)+((3*AE4)/(4*AC4))</f>
        <v>1.0526267652008487</v>
      </c>
      <c r="AJ4">
        <f>AC4-(AD4/2)-(AE4/2)+1</f>
        <v>1.7260317460317454</v>
      </c>
      <c r="AK4">
        <f>AC4/AE4</f>
        <v>35.354397634885444</v>
      </c>
      <c r="AL4">
        <f>AD4/AC4</f>
        <v>1.5892295309870494</v>
      </c>
      <c r="AM4">
        <f>AF4/AC4</f>
        <v>0.68936123509182712</v>
      </c>
    </row>
    <row r="5" spans="1:39" x14ac:dyDescent="0.25">
      <c r="A5" t="s">
        <v>118</v>
      </c>
      <c r="B5">
        <v>2.5999999999999999E-2</v>
      </c>
      <c r="C5">
        <v>1.47</v>
      </c>
      <c r="H5">
        <v>4949.6130000000003</v>
      </c>
      <c r="I5">
        <v>0.79600000000000004</v>
      </c>
      <c r="J5">
        <v>45.72</v>
      </c>
      <c r="O5">
        <v>2072.8270000000002</v>
      </c>
      <c r="P5">
        <v>0.105</v>
      </c>
      <c r="Q5">
        <v>6.01</v>
      </c>
      <c r="V5">
        <v>0.627</v>
      </c>
      <c r="W5">
        <v>41.22</v>
      </c>
    </row>
    <row r="6" spans="1:39" x14ac:dyDescent="0.25">
      <c r="A6" t="s">
        <v>118</v>
      </c>
      <c r="B6">
        <v>2.8000000000000001E-2</v>
      </c>
      <c r="C6">
        <v>1.51</v>
      </c>
      <c r="H6">
        <v>5308.2749999999996</v>
      </c>
      <c r="I6">
        <v>0.85499999999999998</v>
      </c>
      <c r="J6">
        <v>45.41</v>
      </c>
      <c r="O6">
        <v>2269.5390000000002</v>
      </c>
      <c r="P6">
        <v>0.114</v>
      </c>
      <c r="Q6">
        <v>6.03</v>
      </c>
      <c r="V6">
        <v>0.66600000000000004</v>
      </c>
      <c r="W6">
        <v>41.66</v>
      </c>
    </row>
    <row r="7" spans="1:39" x14ac:dyDescent="0.25">
      <c r="A7" t="s">
        <v>117</v>
      </c>
      <c r="B7">
        <v>6.0999999999999999E-2</v>
      </c>
      <c r="C7">
        <v>3.06</v>
      </c>
      <c r="D7">
        <v>3.0700000000000003</v>
      </c>
      <c r="E7">
        <v>1.7320508075688659E-2</v>
      </c>
      <c r="F7">
        <v>9.9999999999999343E-3</v>
      </c>
      <c r="G7">
        <v>0.32573289902279917</v>
      </c>
      <c r="H7">
        <v>5467.04</v>
      </c>
      <c r="I7">
        <v>0.88100000000000001</v>
      </c>
      <c r="J7">
        <v>44.07</v>
      </c>
      <c r="K7">
        <v>44.113333333333337</v>
      </c>
      <c r="L7">
        <v>3.7859388972002424E-2</v>
      </c>
      <c r="M7">
        <v>2.1858128414340351E-2</v>
      </c>
      <c r="N7">
        <v>4.9549935955131519E-2</v>
      </c>
      <c r="O7">
        <v>2372.567</v>
      </c>
      <c r="P7">
        <v>0.11799999999999999</v>
      </c>
      <c r="Q7">
        <v>5.91</v>
      </c>
      <c r="R7">
        <v>5.8466666666666667</v>
      </c>
      <c r="S7">
        <v>5.6862407030773408E-2</v>
      </c>
      <c r="T7">
        <v>3.2829526005987097E-2</v>
      </c>
      <c r="U7">
        <v>0.5615084265562218</v>
      </c>
      <c r="V7">
        <v>0.60899999999999999</v>
      </c>
      <c r="W7">
        <v>33.56</v>
      </c>
      <c r="X7">
        <v>33.476666666666667</v>
      </c>
      <c r="Y7">
        <v>0.33291640592396937</v>
      </c>
      <c r="Z7">
        <v>0.19220937657784645</v>
      </c>
      <c r="AA7">
        <v>0.57415924498012483</v>
      </c>
      <c r="AC7">
        <f t="shared" ref="AC7:AC21" si="0">K7/12</f>
        <v>3.6761111111111116</v>
      </c>
      <c r="AD7">
        <f t="shared" ref="AD7:AD21" si="1">R7/1</f>
        <v>5.8466666666666667</v>
      </c>
      <c r="AE7">
        <f t="shared" ref="AE7:AE21" si="2">D7/14</f>
        <v>0.21928571428571431</v>
      </c>
      <c r="AF7">
        <f t="shared" ref="AF7:AF21" si="3">X7/16</f>
        <v>2.0922916666666667</v>
      </c>
      <c r="AH7">
        <f t="shared" ref="AH7:AH21" si="4">((2*AF7)-AD7+(3*AE7))/AC7</f>
        <v>-0.2731762343746626</v>
      </c>
      <c r="AI7">
        <f t="shared" ref="AI7" si="5">1-(AH7/4)+((3*AE7)/(4*AC7))</f>
        <v>1.1130327187547226</v>
      </c>
      <c r="AJ7">
        <f t="shared" ref="AJ7:AJ19" si="6">AC7-(AD7/2)-(AE7/2)+1</f>
        <v>1.6431349206349211</v>
      </c>
      <c r="AK7">
        <f t="shared" ref="AK7:AK21" si="7">AC7/AE7</f>
        <v>16.76402461093015</v>
      </c>
      <c r="AL7">
        <f t="shared" ref="AL7:AL21" si="8">AD7/AC7</f>
        <v>1.5904488438869577</v>
      </c>
      <c r="AM7">
        <f t="shared" ref="AM7:AM21" si="9">AF7/AC7</f>
        <v>0.56915898443403345</v>
      </c>
    </row>
    <row r="8" spans="1:39" x14ac:dyDescent="0.25">
      <c r="A8" t="s">
        <v>117</v>
      </c>
      <c r="B8">
        <v>5.8000000000000003E-2</v>
      </c>
      <c r="C8">
        <v>3.06</v>
      </c>
      <c r="H8">
        <v>5158.6319999999996</v>
      </c>
      <c r="I8">
        <v>0.83</v>
      </c>
      <c r="J8">
        <v>44.13</v>
      </c>
      <c r="O8">
        <v>2170.7869999999998</v>
      </c>
      <c r="P8">
        <v>0.109</v>
      </c>
      <c r="Q8">
        <v>5.8</v>
      </c>
      <c r="V8">
        <v>0.66400000000000003</v>
      </c>
      <c r="W8">
        <v>33.11</v>
      </c>
    </row>
    <row r="9" spans="1:39" x14ac:dyDescent="0.25">
      <c r="A9" t="s">
        <v>117</v>
      </c>
      <c r="B9">
        <v>6.2E-2</v>
      </c>
      <c r="C9">
        <v>3.09</v>
      </c>
      <c r="H9">
        <v>5464.6549999999997</v>
      </c>
      <c r="I9">
        <v>0.88100000000000001</v>
      </c>
      <c r="J9">
        <v>44.14</v>
      </c>
      <c r="O9">
        <v>2329.328</v>
      </c>
      <c r="P9">
        <v>0.11600000000000001</v>
      </c>
      <c r="Q9">
        <v>5.83</v>
      </c>
      <c r="V9">
        <v>0.66300000000000003</v>
      </c>
      <c r="W9">
        <v>33.76</v>
      </c>
    </row>
    <row r="10" spans="1:39" x14ac:dyDescent="0.25">
      <c r="A10" t="s">
        <v>116</v>
      </c>
      <c r="B10">
        <v>4.8000000000000001E-2</v>
      </c>
      <c r="C10">
        <v>2.82</v>
      </c>
      <c r="D10">
        <v>2.813333333333333</v>
      </c>
      <c r="E10">
        <v>1.1547005383792526E-2</v>
      </c>
      <c r="F10">
        <v>6.6666666666666732E-3</v>
      </c>
      <c r="G10">
        <v>0.23696682464455004</v>
      </c>
      <c r="H10">
        <v>5270.39</v>
      </c>
      <c r="I10">
        <v>0.84899999999999998</v>
      </c>
      <c r="J10">
        <v>49.6</v>
      </c>
      <c r="K10">
        <v>49.506666666666668</v>
      </c>
      <c r="L10">
        <v>0.23437861108329167</v>
      </c>
      <c r="M10">
        <v>0.13531855420122907</v>
      </c>
      <c r="N10">
        <v>0.27333400390768059</v>
      </c>
      <c r="O10">
        <v>2035.52</v>
      </c>
      <c r="P10">
        <v>0.10299999999999999</v>
      </c>
      <c r="Q10">
        <v>6.02</v>
      </c>
      <c r="R10">
        <v>6.06</v>
      </c>
      <c r="S10">
        <v>4.0000000000000036E-2</v>
      </c>
      <c r="T10">
        <v>2.3094010767585053E-2</v>
      </c>
      <c r="U10">
        <v>0.3810892865938128</v>
      </c>
      <c r="V10">
        <v>0.68799999999999994</v>
      </c>
      <c r="W10">
        <v>34.51</v>
      </c>
      <c r="X10">
        <v>33.94</v>
      </c>
      <c r="Y10">
        <v>0.50685303589896613</v>
      </c>
      <c r="Z10">
        <v>0.29263173671584719</v>
      </c>
      <c r="AA10">
        <v>0.86220311348216616</v>
      </c>
      <c r="AC10">
        <f t="shared" ref="AC10:AC21" si="10">K10/12</f>
        <v>4.1255555555555556</v>
      </c>
      <c r="AD10">
        <f t="shared" ref="AD10:AD21" si="11">R10/1</f>
        <v>6.06</v>
      </c>
      <c r="AE10">
        <f t="shared" ref="AE10:AE21" si="12">D10/14</f>
        <v>0.20095238095238094</v>
      </c>
      <c r="AF10">
        <f t="shared" ref="AF10:AF21" si="13">X10/16</f>
        <v>2.1212499999999999</v>
      </c>
      <c r="AH10">
        <f t="shared" ref="AH10:AH21" si="14">((2*AF10)-AD10+(3*AE10))/AC10</f>
        <v>-0.29441922203839788</v>
      </c>
      <c r="AI10">
        <f t="shared" ref="AI10" si="15">1-(AH10/4)+((3*AE10)/(4*AC10))</f>
        <v>1.1101366819283598</v>
      </c>
      <c r="AJ10">
        <f t="shared" ref="AJ10:AJ19" si="16">AC10-(AD10/2)-(AE10/2)+1</f>
        <v>1.9950793650793655</v>
      </c>
      <c r="AK10">
        <f t="shared" ref="AK10:AK21" si="17">AC10/AE10</f>
        <v>20.530015797788312</v>
      </c>
      <c r="AL10">
        <f t="shared" ref="AL10:AL21" si="18">AD10/AC10</f>
        <v>1.468893078373283</v>
      </c>
      <c r="AM10">
        <f t="shared" ref="AM10:AM21" si="19">AF10/AC10</f>
        <v>0.51417317532992191</v>
      </c>
    </row>
    <row r="11" spans="1:39" x14ac:dyDescent="0.25">
      <c r="A11" t="s">
        <v>116</v>
      </c>
      <c r="B11">
        <v>6.7000000000000004E-2</v>
      </c>
      <c r="C11">
        <v>2.82</v>
      </c>
      <c r="H11">
        <v>7150.9380000000001</v>
      </c>
      <c r="I11">
        <v>1.165</v>
      </c>
      <c r="J11">
        <v>49.24</v>
      </c>
      <c r="O11">
        <v>2925.2469999999998</v>
      </c>
      <c r="P11">
        <v>0.14299999999999999</v>
      </c>
      <c r="Q11">
        <v>6.06</v>
      </c>
      <c r="V11">
        <v>0.56599999999999995</v>
      </c>
      <c r="W11">
        <v>33.770000000000003</v>
      </c>
    </row>
    <row r="12" spans="1:39" x14ac:dyDescent="0.25">
      <c r="A12" t="s">
        <v>116</v>
      </c>
      <c r="B12">
        <v>4.5999999999999999E-2</v>
      </c>
      <c r="C12">
        <v>2.8</v>
      </c>
      <c r="H12">
        <v>5066.0519999999997</v>
      </c>
      <c r="I12">
        <v>0.81499999999999995</v>
      </c>
      <c r="J12">
        <v>49.68</v>
      </c>
      <c r="O12">
        <v>1972.6089999999999</v>
      </c>
      <c r="P12">
        <v>0.1</v>
      </c>
      <c r="Q12">
        <v>6.1</v>
      </c>
      <c r="V12">
        <v>0.55800000000000005</v>
      </c>
      <c r="W12">
        <v>33.54</v>
      </c>
    </row>
    <row r="13" spans="1:39" x14ac:dyDescent="0.25">
      <c r="A13" t="s">
        <v>115</v>
      </c>
      <c r="B13">
        <v>6.3E-2</v>
      </c>
      <c r="C13">
        <v>2.8</v>
      </c>
      <c r="D13">
        <v>2.8166666666666664</v>
      </c>
      <c r="E13">
        <v>1.5275252316519579E-2</v>
      </c>
      <c r="F13">
        <v>8.8191710368820345E-3</v>
      </c>
      <c r="G13">
        <v>0.31310666403131487</v>
      </c>
      <c r="H13">
        <v>6638.5680000000002</v>
      </c>
      <c r="I13">
        <v>1.0780000000000001</v>
      </c>
      <c r="J13">
        <v>48.15</v>
      </c>
      <c r="K13">
        <v>48.35</v>
      </c>
      <c r="L13">
        <v>0.18681541692269643</v>
      </c>
      <c r="M13">
        <v>0.10785793124909096</v>
      </c>
      <c r="N13">
        <v>0.22307741726802682</v>
      </c>
      <c r="O13">
        <v>2682.5390000000002</v>
      </c>
      <c r="P13">
        <v>0.13200000000000001</v>
      </c>
      <c r="Q13">
        <v>5.91</v>
      </c>
      <c r="R13">
        <v>5.8766666666666678</v>
      </c>
      <c r="S13">
        <v>4.1633319989322619E-2</v>
      </c>
      <c r="T13">
        <v>2.4037008503093243E-2</v>
      </c>
      <c r="U13">
        <v>0.40902453493635688</v>
      </c>
      <c r="V13">
        <v>0.55400000000000005</v>
      </c>
      <c r="W13">
        <v>33.17</v>
      </c>
      <c r="X13">
        <v>33.373333333333335</v>
      </c>
      <c r="Y13">
        <v>0.24131583730317618</v>
      </c>
      <c r="Z13">
        <v>0.1393237636267087</v>
      </c>
      <c r="AA13">
        <v>0.41747032648834009</v>
      </c>
      <c r="AC13">
        <f t="shared" ref="AC13:AC21" si="20">K13/12</f>
        <v>4.0291666666666668</v>
      </c>
      <c r="AD13">
        <f t="shared" ref="AD13:AD21" si="21">R13/1</f>
        <v>5.8766666666666678</v>
      </c>
      <c r="AE13">
        <f t="shared" ref="AE13:AE21" si="22">D13/14</f>
        <v>0.20119047619047617</v>
      </c>
      <c r="AF13">
        <f t="shared" ref="AF13:AF21" si="23">X13/16</f>
        <v>2.0858333333333334</v>
      </c>
      <c r="AH13">
        <f t="shared" ref="AH13:AH21" si="24">((2*AF13)-AD13+(3*AE13))/AC13</f>
        <v>-0.27336386467720514</v>
      </c>
      <c r="AI13">
        <f t="shared" ref="AI13" si="25">1-(AH13/4)+((3*AE13)/(4*AC13))</f>
        <v>1.1057911065149948</v>
      </c>
      <c r="AJ13">
        <f t="shared" ref="AJ13:AJ19" si="26">AC13-(AD13/2)-(AE13/2)+1</f>
        <v>1.9902380952380949</v>
      </c>
      <c r="AK13">
        <f t="shared" ref="AK13:AK21" si="27">AC13/AE13</f>
        <v>20.026627218934912</v>
      </c>
      <c r="AL13">
        <f t="shared" ref="AL13:AL21" si="28">AD13/AC13</f>
        <v>1.4585315408479838</v>
      </c>
      <c r="AM13">
        <f t="shared" ref="AM13:AM21" si="29">AF13/AC13</f>
        <v>0.51768355739400207</v>
      </c>
    </row>
    <row r="14" spans="1:39" x14ac:dyDescent="0.25">
      <c r="A14" t="s">
        <v>115</v>
      </c>
      <c r="B14">
        <v>5.3999999999999999E-2</v>
      </c>
      <c r="C14">
        <v>2.82</v>
      </c>
      <c r="H14">
        <v>5771.19</v>
      </c>
      <c r="I14">
        <v>0.93200000000000005</v>
      </c>
      <c r="J14">
        <v>48.38</v>
      </c>
      <c r="O14">
        <v>2266.3119999999999</v>
      </c>
      <c r="P14">
        <v>0.113</v>
      </c>
      <c r="Q14">
        <v>5.89</v>
      </c>
      <c r="V14">
        <v>0.58499999999999996</v>
      </c>
      <c r="W14">
        <v>33.31</v>
      </c>
    </row>
    <row r="15" spans="1:39" x14ac:dyDescent="0.25">
      <c r="A15" t="s">
        <v>115</v>
      </c>
      <c r="B15">
        <v>4.5999999999999999E-2</v>
      </c>
      <c r="C15">
        <v>2.83</v>
      </c>
      <c r="H15">
        <v>4872.0910000000003</v>
      </c>
      <c r="I15">
        <v>0.78300000000000003</v>
      </c>
      <c r="J15">
        <v>48.52</v>
      </c>
      <c r="O15">
        <v>1841.086</v>
      </c>
      <c r="P15">
        <v>9.4E-2</v>
      </c>
      <c r="Q15">
        <v>5.83</v>
      </c>
      <c r="V15">
        <v>0.63600000000000001</v>
      </c>
      <c r="W15">
        <v>33.64</v>
      </c>
    </row>
    <row r="16" spans="1:39" x14ac:dyDescent="0.25">
      <c r="A16" t="s">
        <v>114</v>
      </c>
      <c r="B16">
        <v>5.8000000000000003E-2</v>
      </c>
      <c r="C16">
        <v>3.14</v>
      </c>
      <c r="D16">
        <v>3.1366666666666667</v>
      </c>
      <c r="E16">
        <v>5.7735026918963907E-3</v>
      </c>
      <c r="F16">
        <v>3.3333333333334103E-3</v>
      </c>
      <c r="G16">
        <v>0.10626992561105451</v>
      </c>
      <c r="H16">
        <v>5092.4669999999996</v>
      </c>
      <c r="I16">
        <v>0.81899999999999995</v>
      </c>
      <c r="J16">
        <v>44.62</v>
      </c>
      <c r="K16">
        <v>44.536666666666662</v>
      </c>
      <c r="L16">
        <v>0.15307950004273421</v>
      </c>
      <c r="M16">
        <v>8.8380490557085925E-2</v>
      </c>
      <c r="N16">
        <v>0.1984443317650309</v>
      </c>
      <c r="O16">
        <v>1995.473</v>
      </c>
      <c r="P16">
        <v>0.10100000000000001</v>
      </c>
      <c r="Q16">
        <v>5.51</v>
      </c>
      <c r="R16">
        <v>5.6099999999999994</v>
      </c>
      <c r="S16">
        <v>8.7177978870813647E-2</v>
      </c>
      <c r="T16">
        <v>5.0332229568471769E-2</v>
      </c>
      <c r="U16">
        <v>0.89718769284263411</v>
      </c>
      <c r="V16">
        <v>0.54500000000000004</v>
      </c>
      <c r="W16">
        <v>32.880000000000003</v>
      </c>
      <c r="X16">
        <v>33.06</v>
      </c>
      <c r="Y16">
        <v>0.23065125189341562</v>
      </c>
      <c r="Z16">
        <v>0.13316656236958768</v>
      </c>
      <c r="AA16">
        <v>0.40280266899451805</v>
      </c>
      <c r="AC16">
        <f t="shared" ref="AC16:AC21" si="30">K16/12</f>
        <v>3.7113888888888886</v>
      </c>
      <c r="AD16">
        <f t="shared" ref="AD16:AD21" si="31">R16/1</f>
        <v>5.6099999999999994</v>
      </c>
      <c r="AE16">
        <f t="shared" ref="AE16:AE21" si="32">D16/14</f>
        <v>0.22404761904761905</v>
      </c>
      <c r="AF16">
        <f t="shared" ref="AF16:AF21" si="33">X16/16</f>
        <v>2.0662500000000001</v>
      </c>
      <c r="AH16">
        <f t="shared" ref="AH16:AH21" si="34">((2*AF16)-AD16+(3*AE16))/AC16</f>
        <v>-0.21699616153624066</v>
      </c>
      <c r="AI16">
        <f t="shared" ref="AI16" si="35">1-(AH16/4)+((3*AE16)/(4*AC16))</f>
        <v>1.0995247361724421</v>
      </c>
      <c r="AJ16">
        <f t="shared" ref="AJ16:AJ19" si="36">AC16-(AD16/2)-(AE16/2)+1</f>
        <v>1.7943650793650794</v>
      </c>
      <c r="AK16">
        <f t="shared" ref="AK16:AK21" si="37">AC16/AE16</f>
        <v>16.565178887708111</v>
      </c>
      <c r="AL16">
        <f t="shared" ref="AL16:AL21" si="38">AD16/AC16</f>
        <v>1.5115635057256194</v>
      </c>
      <c r="AM16">
        <f t="shared" ref="AM16:AM21" si="39">AF16/AC16</f>
        <v>0.55673228051792534</v>
      </c>
    </row>
    <row r="17" spans="1:39" x14ac:dyDescent="0.25">
      <c r="A17" t="s">
        <v>114</v>
      </c>
      <c r="B17">
        <v>7.8E-2</v>
      </c>
      <c r="C17">
        <v>3.13</v>
      </c>
      <c r="H17">
        <v>6825.9030000000002</v>
      </c>
      <c r="I17">
        <v>1.1100000000000001</v>
      </c>
      <c r="J17">
        <v>44.36</v>
      </c>
      <c r="O17">
        <v>2881.415</v>
      </c>
      <c r="P17">
        <v>0.14099999999999999</v>
      </c>
      <c r="Q17">
        <v>5.65</v>
      </c>
      <c r="V17">
        <v>0.65300000000000002</v>
      </c>
      <c r="W17">
        <v>33.32</v>
      </c>
    </row>
    <row r="18" spans="1:39" x14ac:dyDescent="0.25">
      <c r="A18" t="s">
        <v>114</v>
      </c>
      <c r="B18">
        <v>6.2E-2</v>
      </c>
      <c r="C18">
        <v>3.14</v>
      </c>
      <c r="H18">
        <v>5472.7839999999997</v>
      </c>
      <c r="I18">
        <v>0.88200000000000001</v>
      </c>
      <c r="J18">
        <v>44.63</v>
      </c>
      <c r="O18">
        <v>2236.0410000000002</v>
      </c>
      <c r="P18">
        <v>0.112</v>
      </c>
      <c r="Q18">
        <v>5.67</v>
      </c>
      <c r="V18">
        <v>0.60699999999999998</v>
      </c>
      <c r="W18">
        <v>32.979999999999997</v>
      </c>
    </row>
    <row r="19" spans="1:39" x14ac:dyDescent="0.25">
      <c r="A19" t="s">
        <v>113</v>
      </c>
      <c r="B19">
        <v>6.2E-2</v>
      </c>
      <c r="C19">
        <v>2.73</v>
      </c>
      <c r="D19">
        <v>2.7166666666666668</v>
      </c>
      <c r="E19">
        <v>3.2145502536643167E-2</v>
      </c>
      <c r="F19">
        <v>1.8559214542766732E-2</v>
      </c>
      <c r="G19">
        <v>0.68316127151288575</v>
      </c>
      <c r="H19">
        <v>6610.69</v>
      </c>
      <c r="I19">
        <v>1.073</v>
      </c>
      <c r="J19">
        <v>47.33</v>
      </c>
      <c r="K19">
        <v>47.363333333333337</v>
      </c>
      <c r="L19">
        <v>2.8867513459483751E-2</v>
      </c>
      <c r="M19">
        <v>1.6666666666668089E-2</v>
      </c>
      <c r="N19">
        <v>3.5188964740660328E-2</v>
      </c>
      <c r="O19">
        <v>2598.7420000000002</v>
      </c>
      <c r="P19">
        <v>0.129</v>
      </c>
      <c r="Q19">
        <v>5.67</v>
      </c>
      <c r="R19">
        <v>5.8</v>
      </c>
      <c r="S19">
        <v>0.1757839583124694</v>
      </c>
      <c r="T19">
        <v>0.10148891565092216</v>
      </c>
      <c r="U19">
        <v>1.7498088905331408</v>
      </c>
      <c r="V19">
        <v>0.51100000000000001</v>
      </c>
      <c r="W19">
        <v>33.57</v>
      </c>
      <c r="X19">
        <v>34.863333333333337</v>
      </c>
      <c r="Y19">
        <v>1.1275785264598359</v>
      </c>
      <c r="Z19">
        <v>0.65100776578402786</v>
      </c>
      <c r="AA19">
        <v>1.8673136029755077</v>
      </c>
      <c r="AC19">
        <f t="shared" ref="AC19:AC21" si="40">K19/12</f>
        <v>3.9469444444444446</v>
      </c>
      <c r="AD19">
        <f t="shared" ref="AD19:AD21" si="41">R19/1</f>
        <v>5.8</v>
      </c>
      <c r="AE19">
        <f t="shared" ref="AE19:AE21" si="42">D19/14</f>
        <v>0.19404761904761905</v>
      </c>
      <c r="AF19">
        <f t="shared" ref="AF19:AF21" si="43">X19/16</f>
        <v>2.1789583333333336</v>
      </c>
      <c r="AH19">
        <f t="shared" ref="AH19:AH21" si="44">((2*AF19)-AD19+(3*AE19))/AC19</f>
        <v>-0.21787498868926117</v>
      </c>
      <c r="AI19">
        <f t="shared" ref="AI19" si="45">1-(AH19/4)+((3*AE19)/(4*AC19))</f>
        <v>1.0913417552255613</v>
      </c>
      <c r="AJ19">
        <f t="shared" ref="AJ19" si="46">AC19-(AD19/2)-(AE19/2)+1</f>
        <v>1.9499206349206353</v>
      </c>
      <c r="AK19">
        <f t="shared" ref="AK19:AK21" si="47">AC19/AE19</f>
        <v>20.340081799591001</v>
      </c>
      <c r="AL19">
        <f t="shared" ref="AL19:AL21" si="48">AD19/AC19</f>
        <v>1.4694911675698501</v>
      </c>
      <c r="AM19">
        <f t="shared" ref="AM19:AM21" si="49">AF19/AC19</f>
        <v>0.55206207333380253</v>
      </c>
    </row>
    <row r="20" spans="1:39" x14ac:dyDescent="0.25">
      <c r="A20" t="s">
        <v>113</v>
      </c>
      <c r="B20">
        <v>0.06</v>
      </c>
      <c r="C20">
        <v>2.74</v>
      </c>
      <c r="H20">
        <v>6362.6350000000002</v>
      </c>
      <c r="I20">
        <v>1.0309999999999999</v>
      </c>
      <c r="J20">
        <v>47.38</v>
      </c>
      <c r="O20">
        <v>2646.84</v>
      </c>
      <c r="P20">
        <v>0.13100000000000001</v>
      </c>
      <c r="Q20">
        <v>6</v>
      </c>
      <c r="V20">
        <v>0.78500000000000003</v>
      </c>
      <c r="W20">
        <v>35.64</v>
      </c>
    </row>
    <row r="21" spans="1:39" x14ac:dyDescent="0.25">
      <c r="A21" t="s">
        <v>113</v>
      </c>
      <c r="B21">
        <v>5.2999999999999999E-2</v>
      </c>
      <c r="C21">
        <v>2.68</v>
      </c>
      <c r="H21">
        <v>5767.5649999999996</v>
      </c>
      <c r="I21">
        <v>0.93200000000000005</v>
      </c>
      <c r="J21">
        <v>47.38</v>
      </c>
      <c r="O21">
        <v>2249.1120000000001</v>
      </c>
      <c r="P21">
        <v>0.113</v>
      </c>
      <c r="Q21">
        <v>5.73</v>
      </c>
      <c r="V21">
        <v>0.84199999999999997</v>
      </c>
      <c r="W21">
        <v>35.380000000000003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4"/>
  <sheetViews>
    <sheetView topLeftCell="Y1" workbookViewId="0">
      <selection activeCell="AW5" sqref="AW5:AW32"/>
    </sheetView>
  </sheetViews>
  <sheetFormatPr defaultRowHeight="15" x14ac:dyDescent="0.25"/>
  <cols>
    <col min="1" max="1" width="21.5703125" customWidth="1"/>
  </cols>
  <sheetData>
    <row r="1" spans="1:52" x14ac:dyDescent="0.25">
      <c r="A1" t="s">
        <v>0</v>
      </c>
      <c r="B1" t="s">
        <v>2</v>
      </c>
      <c r="C1" t="s">
        <v>2</v>
      </c>
      <c r="D1" t="s">
        <v>2</v>
      </c>
      <c r="J1" t="s">
        <v>2</v>
      </c>
      <c r="K1" t="s">
        <v>3</v>
      </c>
      <c r="L1" t="s">
        <v>3</v>
      </c>
      <c r="M1" t="s">
        <v>3</v>
      </c>
      <c r="N1" t="s">
        <v>3</v>
      </c>
      <c r="S1" t="s">
        <v>3</v>
      </c>
      <c r="T1" t="s">
        <v>3</v>
      </c>
      <c r="U1" t="s">
        <v>3</v>
      </c>
      <c r="V1" t="s">
        <v>4</v>
      </c>
      <c r="W1" t="s">
        <v>4</v>
      </c>
      <c r="X1" t="s">
        <v>4</v>
      </c>
      <c r="Y1" t="s">
        <v>4</v>
      </c>
      <c r="AE1" t="s">
        <v>4</v>
      </c>
      <c r="AF1" t="s">
        <v>4</v>
      </c>
      <c r="AG1" t="s">
        <v>4</v>
      </c>
      <c r="AH1" t="s">
        <v>5</v>
      </c>
      <c r="AI1" t="s">
        <v>5</v>
      </c>
      <c r="AJ1" t="s">
        <v>5</v>
      </c>
      <c r="AP1" t="s">
        <v>56</v>
      </c>
      <c r="AQ1" t="s">
        <v>57</v>
      </c>
      <c r="AR1" t="s">
        <v>58</v>
      </c>
      <c r="AS1" t="s">
        <v>59</v>
      </c>
      <c r="AU1" t="s">
        <v>29</v>
      </c>
      <c r="AV1" t="s">
        <v>30</v>
      </c>
      <c r="AW1" t="s">
        <v>31</v>
      </c>
      <c r="AX1" t="s">
        <v>32</v>
      </c>
      <c r="AY1" t="s">
        <v>33</v>
      </c>
      <c r="AZ1" t="s">
        <v>34</v>
      </c>
    </row>
    <row r="2" spans="1:52" x14ac:dyDescent="0.25">
      <c r="B2" t="s">
        <v>7</v>
      </c>
      <c r="C2" t="s">
        <v>8</v>
      </c>
      <c r="D2" t="s">
        <v>8</v>
      </c>
      <c r="F2" t="s">
        <v>11</v>
      </c>
      <c r="G2" t="s">
        <v>12</v>
      </c>
      <c r="H2" t="s">
        <v>13</v>
      </c>
      <c r="I2" t="s">
        <v>14</v>
      </c>
      <c r="J2" t="s">
        <v>16</v>
      </c>
      <c r="K2" t="s">
        <v>6</v>
      </c>
      <c r="L2" t="s">
        <v>7</v>
      </c>
      <c r="M2" t="s">
        <v>8</v>
      </c>
      <c r="N2" t="s">
        <v>8</v>
      </c>
      <c r="O2" t="s">
        <v>17</v>
      </c>
      <c r="P2" t="s">
        <v>18</v>
      </c>
      <c r="Q2" t="s">
        <v>19</v>
      </c>
      <c r="R2" t="s">
        <v>20</v>
      </c>
      <c r="S2" t="s">
        <v>9</v>
      </c>
      <c r="T2" t="s">
        <v>10</v>
      </c>
      <c r="U2" t="s">
        <v>16</v>
      </c>
      <c r="V2" t="s">
        <v>6</v>
      </c>
      <c r="W2" t="s">
        <v>7</v>
      </c>
      <c r="X2" t="s">
        <v>8</v>
      </c>
      <c r="Y2" t="s">
        <v>8</v>
      </c>
      <c r="Z2" t="s">
        <v>15</v>
      </c>
      <c r="AA2" t="s">
        <v>21</v>
      </c>
      <c r="AB2" t="s">
        <v>22</v>
      </c>
      <c r="AC2" t="s">
        <v>23</v>
      </c>
      <c r="AD2" t="s">
        <v>24</v>
      </c>
      <c r="AE2" t="s">
        <v>9</v>
      </c>
      <c r="AF2" t="s">
        <v>10</v>
      </c>
      <c r="AG2" t="s">
        <v>16</v>
      </c>
      <c r="AH2" t="s">
        <v>7</v>
      </c>
      <c r="AI2" t="s">
        <v>8</v>
      </c>
      <c r="AJ2" t="s">
        <v>8</v>
      </c>
      <c r="AK2" t="s">
        <v>25</v>
      </c>
      <c r="AL2" t="s">
        <v>26</v>
      </c>
      <c r="AM2" t="s">
        <v>27</v>
      </c>
      <c r="AN2" t="s">
        <v>28</v>
      </c>
    </row>
    <row r="3" spans="1:52" x14ac:dyDescent="0.25">
      <c r="C3" t="s">
        <v>36</v>
      </c>
      <c r="D3" t="s">
        <v>37</v>
      </c>
      <c r="K3" t="s">
        <v>35</v>
      </c>
      <c r="M3" t="s">
        <v>36</v>
      </c>
      <c r="N3" t="s">
        <v>37</v>
      </c>
      <c r="S3" t="s">
        <v>38</v>
      </c>
      <c r="T3" t="s">
        <v>39</v>
      </c>
      <c r="V3" t="s">
        <v>35</v>
      </c>
      <c r="X3" t="s">
        <v>36</v>
      </c>
      <c r="Y3" t="s">
        <v>37</v>
      </c>
      <c r="AE3" t="s">
        <v>38</v>
      </c>
      <c r="AF3" t="s">
        <v>39</v>
      </c>
      <c r="AI3" t="s">
        <v>36</v>
      </c>
      <c r="AJ3" t="s">
        <v>37</v>
      </c>
    </row>
    <row r="5" spans="1:52" x14ac:dyDescent="0.25">
      <c r="A5" t="s">
        <v>126</v>
      </c>
      <c r="B5">
        <v>60.186999999999998</v>
      </c>
      <c r="C5">
        <v>2.3E-2</v>
      </c>
      <c r="D5">
        <v>1.27</v>
      </c>
      <c r="E5">
        <v>9.071428571428572E-2</v>
      </c>
      <c r="F5">
        <v>1.28</v>
      </c>
      <c r="G5">
        <v>1.732050807568879E-2</v>
      </c>
      <c r="H5">
        <v>1.0000000000000011E-2</v>
      </c>
      <c r="I5">
        <v>0.78125000000000089</v>
      </c>
      <c r="J5">
        <v>1.0999999999999999E-2</v>
      </c>
      <c r="K5">
        <v>1.347</v>
      </c>
      <c r="L5">
        <v>5352.85</v>
      </c>
      <c r="M5">
        <v>0.83799999999999997</v>
      </c>
      <c r="N5">
        <v>45.26</v>
      </c>
      <c r="O5">
        <v>45.316666666666663</v>
      </c>
      <c r="P5">
        <v>8.9628864398325805E-2</v>
      </c>
      <c r="Q5">
        <v>5.174724898753387E-2</v>
      </c>
      <c r="R5">
        <v>0.11419032509202032</v>
      </c>
      <c r="S5" t="s">
        <v>41</v>
      </c>
      <c r="T5" t="s">
        <v>3</v>
      </c>
      <c r="U5">
        <v>1</v>
      </c>
      <c r="V5">
        <v>6.2770000000000001</v>
      </c>
      <c r="W5">
        <v>2231.5300000000002</v>
      </c>
      <c r="X5">
        <v>0.111</v>
      </c>
      <c r="Y5">
        <v>6</v>
      </c>
      <c r="Z5">
        <v>6</v>
      </c>
      <c r="AA5">
        <v>5.9333333333333336</v>
      </c>
      <c r="AB5">
        <v>6.5064070986477068E-2</v>
      </c>
      <c r="AC5">
        <v>3.7564758898615457E-2</v>
      </c>
      <c r="AD5">
        <v>0.63311391402160888</v>
      </c>
      <c r="AE5" t="s">
        <v>41</v>
      </c>
      <c r="AF5" t="s">
        <v>4</v>
      </c>
      <c r="AG5">
        <v>0.41699999999999998</v>
      </c>
      <c r="AH5">
        <v>2879.7130000000002</v>
      </c>
      <c r="AI5">
        <v>0.77700000000000002</v>
      </c>
      <c r="AJ5">
        <v>39.840000000000003</v>
      </c>
      <c r="AK5">
        <v>39.69</v>
      </c>
      <c r="AL5">
        <v>0.32233522922572344</v>
      </c>
      <c r="AM5">
        <v>0.18610033136277115</v>
      </c>
      <c r="AN5">
        <v>0.46888468471345718</v>
      </c>
      <c r="AP5">
        <f>O5/12</f>
        <v>3.7763888888888886</v>
      </c>
      <c r="AQ5">
        <f>AA5/1</f>
        <v>5.9333333333333336</v>
      </c>
      <c r="AR5">
        <f>F5/14</f>
        <v>9.1428571428571428E-2</v>
      </c>
      <c r="AS5">
        <f>AK5/16</f>
        <v>2.4806249999999999</v>
      </c>
      <c r="AU5">
        <f>((2*AS5)-AQ5+(3*AR5))/AP5</f>
        <v>-0.18477906793464</v>
      </c>
      <c r="AV5">
        <f>1-(AU5/4)+((3*AR5)/(4*AP5))</f>
        <v>1.0643527031997058</v>
      </c>
      <c r="AW5">
        <f>AP5-(AQ5/2)-(AR5/2)+1</f>
        <v>1.764007936507936</v>
      </c>
      <c r="AX5">
        <f>AP5/AR5</f>
        <v>41.304253472222221</v>
      </c>
      <c r="AY5">
        <f>AQ5/AP5</f>
        <v>1.5711658698050757</v>
      </c>
      <c r="AZ5">
        <f>AS5/AP5</f>
        <v>0.6568775285031262</v>
      </c>
    </row>
    <row r="6" spans="1:52" x14ac:dyDescent="0.25">
      <c r="A6" t="s">
        <v>126</v>
      </c>
      <c r="B6">
        <v>53.518999999999998</v>
      </c>
      <c r="C6">
        <v>2.1000000000000001E-2</v>
      </c>
      <c r="D6">
        <v>1.27</v>
      </c>
      <c r="E6">
        <v>9.071428571428572E-2</v>
      </c>
      <c r="J6">
        <v>1.0999999999999999E-2</v>
      </c>
      <c r="K6">
        <v>1.343</v>
      </c>
      <c r="L6">
        <v>4772.835</v>
      </c>
      <c r="M6">
        <v>0.74299999999999999</v>
      </c>
      <c r="N6">
        <v>45.27</v>
      </c>
      <c r="S6" t="s">
        <v>41</v>
      </c>
      <c r="T6" t="s">
        <v>3</v>
      </c>
      <c r="U6">
        <v>1</v>
      </c>
      <c r="V6">
        <v>6.26</v>
      </c>
      <c r="W6">
        <v>1908.914</v>
      </c>
      <c r="X6">
        <v>9.6000000000000002E-2</v>
      </c>
      <c r="Y6">
        <v>5.87</v>
      </c>
      <c r="Z6">
        <v>5.87</v>
      </c>
      <c r="AE6" t="s">
        <v>41</v>
      </c>
      <c r="AF6" t="s">
        <v>4</v>
      </c>
      <c r="AG6">
        <v>0.4</v>
      </c>
      <c r="AH6">
        <v>3000.0709999999999</v>
      </c>
      <c r="AI6">
        <v>0.81</v>
      </c>
      <c r="AJ6">
        <v>39.909999999999997</v>
      </c>
    </row>
    <row r="7" spans="1:52" x14ac:dyDescent="0.25">
      <c r="A7" t="s">
        <v>126</v>
      </c>
      <c r="B7">
        <v>61.67</v>
      </c>
      <c r="C7">
        <v>2.4E-2</v>
      </c>
      <c r="D7">
        <v>1.3</v>
      </c>
      <c r="E7">
        <v>9.285714285714286E-2</v>
      </c>
      <c r="J7">
        <v>1.0999999999999999E-2</v>
      </c>
      <c r="K7">
        <v>1.343</v>
      </c>
      <c r="L7">
        <v>5368.326</v>
      </c>
      <c r="M7">
        <v>0.84</v>
      </c>
      <c r="N7">
        <v>45.42</v>
      </c>
      <c r="S7" t="s">
        <v>41</v>
      </c>
      <c r="T7" t="s">
        <v>3</v>
      </c>
      <c r="U7">
        <v>1</v>
      </c>
      <c r="V7">
        <v>6.2530000000000001</v>
      </c>
      <c r="W7">
        <v>2201.2330000000002</v>
      </c>
      <c r="X7">
        <v>0.11</v>
      </c>
      <c r="Y7">
        <v>5.93</v>
      </c>
      <c r="Z7">
        <v>5.93</v>
      </c>
      <c r="AE7" t="s">
        <v>41</v>
      </c>
      <c r="AF7" t="s">
        <v>4</v>
      </c>
      <c r="AG7">
        <v>0.41</v>
      </c>
      <c r="AH7">
        <v>2767.8359999999998</v>
      </c>
      <c r="AI7">
        <v>0.747</v>
      </c>
      <c r="AJ7">
        <v>39.32</v>
      </c>
    </row>
    <row r="8" spans="1:52" x14ac:dyDescent="0.25">
      <c r="A8" t="s">
        <v>121</v>
      </c>
      <c r="B8">
        <v>131.60499999999999</v>
      </c>
      <c r="C8">
        <v>5.1999999999999998E-2</v>
      </c>
      <c r="D8">
        <v>2.3199999999999998</v>
      </c>
      <c r="E8">
        <v>0.1657142857142857</v>
      </c>
      <c r="F8">
        <v>2.33</v>
      </c>
      <c r="G8">
        <v>1.4142135623730963E-2</v>
      </c>
      <c r="H8">
        <v>8.1649658092772682E-3</v>
      </c>
      <c r="I8">
        <v>0.35042771713636345</v>
      </c>
      <c r="J8">
        <v>2.7E-2</v>
      </c>
      <c r="K8">
        <v>1.3069999999999999</v>
      </c>
      <c r="L8">
        <v>4820.7969999999996</v>
      </c>
      <c r="M8">
        <v>0.77400000000000002</v>
      </c>
      <c r="N8">
        <v>34.78</v>
      </c>
      <c r="O8">
        <v>34.769999999999996</v>
      </c>
      <c r="P8">
        <v>1.4142135623733162E-2</v>
      </c>
      <c r="Q8">
        <v>8.164965809278538E-3</v>
      </c>
      <c r="R8">
        <v>2.3482789212765427E-2</v>
      </c>
      <c r="S8" t="s">
        <v>41</v>
      </c>
      <c r="T8" t="s">
        <v>3</v>
      </c>
      <c r="U8">
        <v>1</v>
      </c>
      <c r="V8">
        <v>6.1</v>
      </c>
      <c r="W8">
        <v>2080.942</v>
      </c>
      <c r="X8">
        <v>0.105</v>
      </c>
      <c r="Y8">
        <v>4.72</v>
      </c>
      <c r="Z8">
        <v>4.72</v>
      </c>
      <c r="AA8">
        <v>4.72</v>
      </c>
      <c r="AB8">
        <v>0</v>
      </c>
      <c r="AC8">
        <v>0</v>
      </c>
      <c r="AD8">
        <v>0</v>
      </c>
      <c r="AE8" t="s">
        <v>41</v>
      </c>
      <c r="AF8" t="s">
        <v>4</v>
      </c>
      <c r="AG8">
        <v>0.432</v>
      </c>
      <c r="AH8">
        <v>2288.84</v>
      </c>
      <c r="AI8">
        <v>0.61799999999999999</v>
      </c>
      <c r="AJ8">
        <v>27.8</v>
      </c>
      <c r="AK8">
        <v>27.893333333333334</v>
      </c>
      <c r="AL8">
        <v>0.19731531449264977</v>
      </c>
      <c r="AM8">
        <v>0.11392004993756702</v>
      </c>
      <c r="AN8">
        <v>0.40841318094252033</v>
      </c>
      <c r="AP8">
        <f t="shared" ref="AP8:AP34" si="0">O8/12</f>
        <v>2.8974999999999995</v>
      </c>
      <c r="AQ8">
        <f t="shared" ref="AQ8:AQ34" si="1">AA8/1</f>
        <v>4.72</v>
      </c>
      <c r="AR8">
        <f t="shared" ref="AR8:AR34" si="2">F8/14</f>
        <v>0.16642857142857143</v>
      </c>
      <c r="AS8">
        <f t="shared" ref="AS8:AS34" si="3">AK8/16</f>
        <v>1.7433333333333334</v>
      </c>
      <c r="AU8">
        <f t="shared" ref="AU8:AU34" si="4">((2*AS8)-AQ8+(3*AR8))/AP8</f>
        <v>-0.25333826369201684</v>
      </c>
      <c r="AV8">
        <f t="shared" ref="AV8" si="5">1-(AU8/4)+((3*AR8)/(4*AP8))</f>
        <v>1.1064135749209087</v>
      </c>
      <c r="AW8">
        <f t="shared" ref="AW8:AW32" si="6">AP8-(AQ8/2)-(AR8/2)+1</f>
        <v>1.454285714285714</v>
      </c>
      <c r="AX8">
        <f t="shared" ref="AX8:AX34" si="7">AP8/AR8</f>
        <v>17.409871244635191</v>
      </c>
      <c r="AY8">
        <f t="shared" ref="AY8:AY34" si="8">AQ8/AP8</f>
        <v>1.6289905090595342</v>
      </c>
      <c r="AZ8">
        <f t="shared" ref="AZ8:AZ34" si="9">AS8/AP8</f>
        <v>0.60166810468794951</v>
      </c>
    </row>
    <row r="9" spans="1:52" x14ac:dyDescent="0.25">
      <c r="A9" t="s">
        <v>121</v>
      </c>
      <c r="B9">
        <v>148.06800000000001</v>
      </c>
      <c r="C9">
        <v>5.8000000000000003E-2</v>
      </c>
      <c r="D9">
        <v>2.34</v>
      </c>
      <c r="E9">
        <v>0.16714285714285712</v>
      </c>
      <c r="J9">
        <v>2.8000000000000001E-2</v>
      </c>
      <c r="K9">
        <v>1.3</v>
      </c>
      <c r="L9">
        <v>5367.5749999999998</v>
      </c>
      <c r="M9">
        <v>0.86499999999999999</v>
      </c>
      <c r="N9">
        <v>34.76</v>
      </c>
      <c r="S9" t="s">
        <v>41</v>
      </c>
      <c r="T9" t="s">
        <v>3</v>
      </c>
      <c r="U9">
        <v>1</v>
      </c>
      <c r="V9">
        <v>6.1070000000000002</v>
      </c>
      <c r="W9">
        <v>2357.4589999999998</v>
      </c>
      <c r="X9">
        <v>0.11799999999999999</v>
      </c>
      <c r="Y9">
        <v>4.72</v>
      </c>
      <c r="Z9">
        <v>4.72</v>
      </c>
      <c r="AE9" t="s">
        <v>41</v>
      </c>
      <c r="AF9" t="s">
        <v>4</v>
      </c>
      <c r="AG9">
        <v>0.439</v>
      </c>
      <c r="AH9">
        <v>2076.8510000000001</v>
      </c>
      <c r="AI9">
        <v>0.56100000000000005</v>
      </c>
      <c r="AJ9">
        <v>27.76</v>
      </c>
    </row>
    <row r="10" spans="1:52" x14ac:dyDescent="0.25">
      <c r="E10">
        <v>0</v>
      </c>
      <c r="Z10">
        <v>0</v>
      </c>
      <c r="AH10">
        <v>2076.1750000000002</v>
      </c>
      <c r="AI10">
        <v>0.56000000000000005</v>
      </c>
      <c r="AJ10">
        <v>28.12</v>
      </c>
    </row>
    <row r="11" spans="1:52" x14ac:dyDescent="0.25">
      <c r="A11" t="s">
        <v>120</v>
      </c>
      <c r="B11">
        <v>98.358000000000004</v>
      </c>
      <c r="C11">
        <v>3.9E-2</v>
      </c>
      <c r="D11">
        <v>2.14</v>
      </c>
      <c r="E11">
        <v>0.15285714285714286</v>
      </c>
      <c r="F11">
        <v>2.16</v>
      </c>
      <c r="G11">
        <v>2.0000000000000018E-2</v>
      </c>
      <c r="H11">
        <v>1.1547005383792526E-2</v>
      </c>
      <c r="I11">
        <v>0.53458358258298722</v>
      </c>
      <c r="J11">
        <v>2.1000000000000001E-2</v>
      </c>
      <c r="K11">
        <v>1.3169999999999999</v>
      </c>
      <c r="L11">
        <v>4639.3140000000003</v>
      </c>
      <c r="M11">
        <v>0.74399999999999999</v>
      </c>
      <c r="N11">
        <v>41.25</v>
      </c>
      <c r="O11">
        <v>41.296666666666667</v>
      </c>
      <c r="P11">
        <v>4.1633319989322334E-2</v>
      </c>
      <c r="Q11">
        <v>2.403700850309308E-2</v>
      </c>
      <c r="R11">
        <v>5.8205686907158959E-2</v>
      </c>
      <c r="S11" t="s">
        <v>41</v>
      </c>
      <c r="T11" t="s">
        <v>3</v>
      </c>
      <c r="U11">
        <v>1</v>
      </c>
      <c r="V11">
        <v>6.117</v>
      </c>
      <c r="W11">
        <v>1801.6030000000001</v>
      </c>
      <c r="X11">
        <v>9.1999999999999998E-2</v>
      </c>
      <c r="Y11">
        <v>5.12</v>
      </c>
      <c r="Z11">
        <v>5.12</v>
      </c>
      <c r="AA11">
        <v>5.1100000000000003</v>
      </c>
      <c r="AB11">
        <v>7.5498344352707247E-2</v>
      </c>
      <c r="AC11">
        <v>4.3588989435406594E-2</v>
      </c>
      <c r="AD11">
        <v>0.85301349188662612</v>
      </c>
      <c r="AE11" t="s">
        <v>41</v>
      </c>
      <c r="AF11" t="s">
        <v>4</v>
      </c>
      <c r="AG11">
        <v>0.38800000000000001</v>
      </c>
      <c r="AH11">
        <v>2607.6480000000001</v>
      </c>
      <c r="AI11">
        <v>0.70399999999999996</v>
      </c>
      <c r="AJ11">
        <v>29.86</v>
      </c>
      <c r="AK11">
        <v>29.939999999999998</v>
      </c>
      <c r="AL11">
        <v>8.0000000000000071E-2</v>
      </c>
      <c r="AM11">
        <v>4.6188021535170105E-2</v>
      </c>
      <c r="AN11">
        <v>0.15426860900190417</v>
      </c>
      <c r="AP11">
        <f t="shared" ref="AP11:AP34" si="10">O11/12</f>
        <v>3.4413888888888891</v>
      </c>
      <c r="AQ11">
        <f t="shared" ref="AQ11:AQ34" si="11">AA11/1</f>
        <v>5.1100000000000003</v>
      </c>
      <c r="AR11">
        <f t="shared" ref="AR11:AR34" si="12">F11/14</f>
        <v>0.1542857142857143</v>
      </c>
      <c r="AS11">
        <f t="shared" ref="AS11:AS34" si="13">AK11/16</f>
        <v>1.8712499999999999</v>
      </c>
      <c r="AU11">
        <f t="shared" ref="AU11:AU34" si="14">((2*AS11)-AQ11+(3*AR11))/AP11</f>
        <v>-0.26287144125549178</v>
      </c>
      <c r="AV11">
        <f t="shared" ref="AV11" si="15">1-(AU11/4)+((3*AR11)/(4*AP11))</f>
        <v>1.0993421583662926</v>
      </c>
      <c r="AW11">
        <f t="shared" ref="AW11:AW32" si="16">AP11-(AQ11/2)-(AR11/2)+1</f>
        <v>1.8092460317460317</v>
      </c>
      <c r="AX11">
        <f t="shared" ref="AX11:AX34" si="17">AP11/AR11</f>
        <v>22.305298353909464</v>
      </c>
      <c r="AY11">
        <f t="shared" ref="AY11:AY34" si="18">AQ11/AP11</f>
        <v>1.484865606586488</v>
      </c>
      <c r="AZ11">
        <f t="shared" ref="AZ11:AZ34" si="19">AS11/AP11</f>
        <v>0.54374848656065855</v>
      </c>
    </row>
    <row r="12" spans="1:52" x14ac:dyDescent="0.25">
      <c r="A12" t="s">
        <v>120</v>
      </c>
      <c r="B12">
        <v>88.18</v>
      </c>
      <c r="C12">
        <v>3.5000000000000003E-2</v>
      </c>
      <c r="D12">
        <v>2.1800000000000002</v>
      </c>
      <c r="E12">
        <v>0.15571428571428572</v>
      </c>
      <c r="J12">
        <v>2.1999999999999999E-2</v>
      </c>
      <c r="K12">
        <v>1.3169999999999999</v>
      </c>
      <c r="L12">
        <v>4095.3220000000001</v>
      </c>
      <c r="M12">
        <v>0.65500000000000003</v>
      </c>
      <c r="N12">
        <v>41.31</v>
      </c>
      <c r="S12" t="s">
        <v>41</v>
      </c>
      <c r="T12" t="s">
        <v>3</v>
      </c>
      <c r="U12">
        <v>1</v>
      </c>
      <c r="V12">
        <v>6.12</v>
      </c>
      <c r="W12">
        <v>1525.461</v>
      </c>
      <c r="X12">
        <v>0.08</v>
      </c>
      <c r="Y12">
        <v>5.03</v>
      </c>
      <c r="Z12">
        <v>5.03</v>
      </c>
      <c r="AE12" t="s">
        <v>41</v>
      </c>
      <c r="AF12" t="s">
        <v>4</v>
      </c>
      <c r="AG12">
        <v>0.372</v>
      </c>
      <c r="AH12">
        <v>2027.5239999999999</v>
      </c>
      <c r="AI12">
        <v>0.54700000000000004</v>
      </c>
      <c r="AJ12">
        <v>30.02</v>
      </c>
    </row>
    <row r="13" spans="1:52" x14ac:dyDescent="0.25">
      <c r="A13" t="s">
        <v>120</v>
      </c>
      <c r="B13">
        <v>86.638000000000005</v>
      </c>
      <c r="C13">
        <v>3.4000000000000002E-2</v>
      </c>
      <c r="D13">
        <v>2.16</v>
      </c>
      <c r="E13">
        <v>0.1542857142857143</v>
      </c>
      <c r="J13">
        <v>2.1000000000000001E-2</v>
      </c>
      <c r="K13">
        <v>1.32</v>
      </c>
      <c r="L13">
        <v>4078.6460000000002</v>
      </c>
      <c r="M13">
        <v>0.65200000000000002</v>
      </c>
      <c r="N13">
        <v>41.33</v>
      </c>
      <c r="S13" t="s">
        <v>41</v>
      </c>
      <c r="T13" t="s">
        <v>3</v>
      </c>
      <c r="U13">
        <v>1</v>
      </c>
      <c r="V13">
        <v>6.1269999999999998</v>
      </c>
      <c r="W13">
        <v>1569.2139999999999</v>
      </c>
      <c r="X13">
        <v>8.2000000000000003E-2</v>
      </c>
      <c r="Y13">
        <v>5.18</v>
      </c>
      <c r="Z13">
        <v>5.18</v>
      </c>
      <c r="AE13" t="s">
        <v>41</v>
      </c>
      <c r="AF13" t="s">
        <v>4</v>
      </c>
      <c r="AG13">
        <v>0.38500000000000001</v>
      </c>
      <c r="AH13">
        <v>2202.8319999999999</v>
      </c>
      <c r="AI13">
        <v>0.59499999999999997</v>
      </c>
      <c r="AJ13">
        <v>29.94</v>
      </c>
    </row>
    <row r="14" spans="1:52" x14ac:dyDescent="0.25">
      <c r="A14" t="s">
        <v>119</v>
      </c>
      <c r="B14">
        <v>91.429000000000002</v>
      </c>
      <c r="C14">
        <v>3.5000000000000003E-2</v>
      </c>
      <c r="D14">
        <v>1.48</v>
      </c>
      <c r="E14">
        <v>0.10571428571428572</v>
      </c>
      <c r="F14">
        <v>1.4966666666666668</v>
      </c>
      <c r="G14">
        <v>2.0816659994661348E-2</v>
      </c>
      <c r="H14">
        <v>1.2018504251546644E-2</v>
      </c>
      <c r="I14">
        <v>0.80301810143964203</v>
      </c>
      <c r="J14">
        <v>1.9E-2</v>
      </c>
      <c r="K14">
        <v>1.343</v>
      </c>
      <c r="L14">
        <v>4786.9629999999997</v>
      </c>
      <c r="M14">
        <v>0.74</v>
      </c>
      <c r="N14">
        <v>31.21</v>
      </c>
      <c r="O14">
        <v>31.353333333333335</v>
      </c>
      <c r="P14">
        <v>0.23965252624024869</v>
      </c>
      <c r="Q14">
        <v>0.13836345053678145</v>
      </c>
      <c r="R14">
        <v>0.44130379716175239</v>
      </c>
      <c r="S14" t="s">
        <v>41</v>
      </c>
      <c r="T14" t="s">
        <v>3</v>
      </c>
      <c r="U14">
        <v>1</v>
      </c>
      <c r="V14">
        <v>6.2770000000000001</v>
      </c>
      <c r="W14">
        <v>2032.0250000000001</v>
      </c>
      <c r="X14">
        <v>0.10100000000000001</v>
      </c>
      <c r="Y14">
        <v>4.26</v>
      </c>
      <c r="Z14">
        <v>4.26</v>
      </c>
      <c r="AA14">
        <v>4.2433333333333332</v>
      </c>
      <c r="AB14">
        <v>1.5275252316519142E-2</v>
      </c>
      <c r="AC14">
        <v>8.8191710368817813E-3</v>
      </c>
      <c r="AD14">
        <v>0.20783592388566649</v>
      </c>
      <c r="AE14" t="s">
        <v>41</v>
      </c>
      <c r="AF14" t="s">
        <v>4</v>
      </c>
      <c r="AG14">
        <v>0.42399999999999999</v>
      </c>
      <c r="AH14">
        <v>2206.5349999999999</v>
      </c>
      <c r="AI14">
        <v>0.59599999999999997</v>
      </c>
      <c r="AJ14">
        <v>24.23</v>
      </c>
      <c r="AK14">
        <v>23.956666666666667</v>
      </c>
      <c r="AL14">
        <v>0.47342722073549326</v>
      </c>
      <c r="AM14">
        <v>0.27333333333333343</v>
      </c>
      <c r="AN14">
        <v>1.1409489355781277</v>
      </c>
      <c r="AP14">
        <f t="shared" ref="AP14:AP34" si="20">O14/12</f>
        <v>2.6127777777777781</v>
      </c>
      <c r="AQ14">
        <f t="shared" ref="AQ14:AQ34" si="21">AA14/1</f>
        <v>4.2433333333333332</v>
      </c>
      <c r="AR14">
        <f t="shared" ref="AR14:AR34" si="22">F14/14</f>
        <v>0.10690476190476192</v>
      </c>
      <c r="AS14">
        <f t="shared" ref="AS14:AS34" si="23">AK14/16</f>
        <v>1.4972916666666667</v>
      </c>
      <c r="AU14">
        <f t="shared" ref="AU14:AU34" si="24">((2*AS14)-AQ14+(3*AR14))/AP14</f>
        <v>-0.35519121533367748</v>
      </c>
      <c r="AV14">
        <f t="shared" ref="AV14" si="25">1-(AU14/4)+((3*AR14)/(4*AP14))</f>
        <v>1.1194849032532426</v>
      </c>
      <c r="AW14">
        <f t="shared" ref="AW14:AW32" si="26">AP14-(AQ14/2)-(AR14/2)+1</f>
        <v>1.4376587301587305</v>
      </c>
      <c r="AX14">
        <f t="shared" ref="AX14:AX34" si="27">AP14/AR14</f>
        <v>24.440237564959169</v>
      </c>
      <c r="AY14">
        <f t="shared" ref="AY14:AY34" si="28">AQ14/AP14</f>
        <v>1.6240697427174142</v>
      </c>
      <c r="AZ14">
        <f t="shared" ref="AZ14:AZ34" si="29">AS14/AP14</f>
        <v>0.57306506485222197</v>
      </c>
    </row>
    <row r="15" spans="1:52" x14ac:dyDescent="0.25">
      <c r="A15" t="s">
        <v>119</v>
      </c>
      <c r="B15">
        <v>75.281999999999996</v>
      </c>
      <c r="C15">
        <v>2.9000000000000001E-2</v>
      </c>
      <c r="D15">
        <v>1.52</v>
      </c>
      <c r="E15">
        <v>0.10857142857142857</v>
      </c>
      <c r="J15">
        <v>1.9E-2</v>
      </c>
      <c r="K15">
        <v>1.35</v>
      </c>
      <c r="L15">
        <v>3926.0250000000001</v>
      </c>
      <c r="M15">
        <v>0.60299999999999998</v>
      </c>
      <c r="N15">
        <v>31.63</v>
      </c>
      <c r="S15" t="s">
        <v>41</v>
      </c>
      <c r="T15" t="s">
        <v>3</v>
      </c>
      <c r="U15">
        <v>1</v>
      </c>
      <c r="V15">
        <v>6.27</v>
      </c>
      <c r="W15">
        <v>1587.472</v>
      </c>
      <c r="X15">
        <v>8.1000000000000003E-2</v>
      </c>
      <c r="Y15">
        <v>4.24</v>
      </c>
      <c r="Z15">
        <v>4.24</v>
      </c>
      <c r="AE15" t="s">
        <v>41</v>
      </c>
      <c r="AF15" t="s">
        <v>4</v>
      </c>
      <c r="AG15">
        <v>0.40400000000000003</v>
      </c>
      <c r="AH15">
        <v>1938.55</v>
      </c>
      <c r="AI15">
        <v>0.52300000000000002</v>
      </c>
      <c r="AJ15">
        <v>24.23</v>
      </c>
    </row>
    <row r="16" spans="1:52" x14ac:dyDescent="0.25">
      <c r="A16" t="s">
        <v>119</v>
      </c>
      <c r="B16">
        <v>90.959000000000003</v>
      </c>
      <c r="C16">
        <v>3.5000000000000003E-2</v>
      </c>
      <c r="D16">
        <v>1.49</v>
      </c>
      <c r="E16">
        <v>0.10642857142857143</v>
      </c>
      <c r="J16">
        <v>1.9E-2</v>
      </c>
      <c r="K16">
        <v>1.35</v>
      </c>
      <c r="L16">
        <v>4750.5469999999996</v>
      </c>
      <c r="M16">
        <v>0.73499999999999999</v>
      </c>
      <c r="N16">
        <v>31.22</v>
      </c>
      <c r="S16" t="s">
        <v>41</v>
      </c>
      <c r="T16" t="s">
        <v>3</v>
      </c>
      <c r="U16">
        <v>1</v>
      </c>
      <c r="V16">
        <v>6.2629999999999999</v>
      </c>
      <c r="W16">
        <v>2002.0060000000001</v>
      </c>
      <c r="X16">
        <v>0.1</v>
      </c>
      <c r="Y16">
        <v>4.2300000000000004</v>
      </c>
      <c r="Z16">
        <v>4.2300000000000004</v>
      </c>
      <c r="AE16" t="s">
        <v>41</v>
      </c>
      <c r="AF16" t="s">
        <v>4</v>
      </c>
      <c r="AG16">
        <v>0.42099999999999999</v>
      </c>
      <c r="AH16">
        <v>1310.89</v>
      </c>
      <c r="AI16">
        <v>0.35399999999999998</v>
      </c>
      <c r="AJ16">
        <v>23.41</v>
      </c>
    </row>
    <row r="17" spans="1:52" x14ac:dyDescent="0.25">
      <c r="A17" t="s">
        <v>124</v>
      </c>
      <c r="B17">
        <v>116.937</v>
      </c>
      <c r="C17">
        <v>4.5999999999999999E-2</v>
      </c>
      <c r="D17">
        <v>2.0299999999999998</v>
      </c>
      <c r="E17">
        <v>0.14499999999999999</v>
      </c>
      <c r="F17">
        <v>2.0066666666666664</v>
      </c>
      <c r="G17">
        <v>2.5166114784235735E-2</v>
      </c>
      <c r="H17">
        <v>1.4529663145135523E-2</v>
      </c>
      <c r="I17">
        <v>0.72406959195027532</v>
      </c>
      <c r="J17">
        <v>2.1000000000000001E-2</v>
      </c>
      <c r="K17">
        <v>1.347</v>
      </c>
      <c r="L17">
        <v>5480.4269999999997</v>
      </c>
      <c r="M17">
        <v>0.85899999999999999</v>
      </c>
      <c r="N17">
        <v>38.22</v>
      </c>
      <c r="O17">
        <v>37.936666666666667</v>
      </c>
      <c r="P17">
        <v>0.40722639076235351</v>
      </c>
      <c r="Q17">
        <v>0.23511226632776455</v>
      </c>
      <c r="R17">
        <v>0.61974940601291073</v>
      </c>
      <c r="S17" t="s">
        <v>41</v>
      </c>
      <c r="T17" t="s">
        <v>3</v>
      </c>
      <c r="U17">
        <v>1</v>
      </c>
      <c r="V17">
        <v>6.2629999999999999</v>
      </c>
      <c r="W17">
        <v>2158.913</v>
      </c>
      <c r="X17">
        <v>0.108</v>
      </c>
      <c r="Y17">
        <v>4.8</v>
      </c>
      <c r="Z17">
        <v>4.8</v>
      </c>
      <c r="AA17">
        <v>4.84</v>
      </c>
      <c r="AB17">
        <v>5.2915026221292023E-2</v>
      </c>
      <c r="AC17">
        <v>3.0550504633039058E-2</v>
      </c>
      <c r="AD17">
        <v>0.63120877340989789</v>
      </c>
      <c r="AE17" t="s">
        <v>41</v>
      </c>
      <c r="AF17" t="s">
        <v>4</v>
      </c>
      <c r="AG17">
        <v>0.39400000000000002</v>
      </c>
      <c r="AH17">
        <v>1427.1949999999999</v>
      </c>
      <c r="AI17">
        <v>0.38500000000000001</v>
      </c>
      <c r="AJ17">
        <v>25.32</v>
      </c>
      <c r="AK17">
        <v>25.693333333333332</v>
      </c>
      <c r="AL17">
        <v>0.32331615074618969</v>
      </c>
      <c r="AM17">
        <v>0.18666666666666626</v>
      </c>
      <c r="AN17">
        <v>0.72651790347690559</v>
      </c>
      <c r="AP17">
        <f t="shared" ref="AP17:AP34" si="30">O17/12</f>
        <v>3.1613888888888888</v>
      </c>
      <c r="AQ17">
        <f t="shared" ref="AQ17:AQ34" si="31">AA17/1</f>
        <v>4.84</v>
      </c>
      <c r="AR17">
        <f t="shared" ref="AR17:AR34" si="32">F17/14</f>
        <v>0.14333333333333331</v>
      </c>
      <c r="AS17">
        <f t="shared" ref="AS17:AS34" si="33">AK17/16</f>
        <v>1.6058333333333332</v>
      </c>
      <c r="AU17">
        <f t="shared" ref="AU17:AU34" si="34">((2*AS17)-AQ17+(3*AR17))/AP17</f>
        <v>-0.37905280731042973</v>
      </c>
      <c r="AV17">
        <f t="shared" ref="AV17" si="35">1-(AU17/4)+((3*AR17)/(4*AP17))</f>
        <v>1.1287672436517002</v>
      </c>
      <c r="AW17">
        <f t="shared" ref="AW17:AW32" si="36">AP17-(AQ17/2)-(AR17/2)+1</f>
        <v>1.6697222222222221</v>
      </c>
      <c r="AX17">
        <f t="shared" ref="AX17:AX34" si="37">AP17/AR17</f>
        <v>22.056201550387598</v>
      </c>
      <c r="AY17">
        <f t="shared" ref="AY17:AY34" si="38">AQ17/AP17</f>
        <v>1.5309726737545031</v>
      </c>
      <c r="AZ17">
        <f t="shared" ref="AZ17:AZ34" si="39">AS17/AP17</f>
        <v>0.50795184957385109</v>
      </c>
    </row>
    <row r="18" spans="1:52" x14ac:dyDescent="0.25">
      <c r="A18" t="s">
        <v>124</v>
      </c>
      <c r="B18">
        <v>88.751999999999995</v>
      </c>
      <c r="C18">
        <v>3.5000000000000003E-2</v>
      </c>
      <c r="D18">
        <v>1.98</v>
      </c>
      <c r="E18">
        <v>0.14142857142857143</v>
      </c>
      <c r="J18">
        <v>2.1000000000000001E-2</v>
      </c>
      <c r="K18">
        <v>1.367</v>
      </c>
      <c r="L18">
        <v>4212.6080000000002</v>
      </c>
      <c r="M18">
        <v>0.65200000000000002</v>
      </c>
      <c r="N18">
        <v>37.47</v>
      </c>
      <c r="S18" t="s">
        <v>41</v>
      </c>
      <c r="T18" t="s">
        <v>3</v>
      </c>
      <c r="U18">
        <v>1</v>
      </c>
      <c r="V18">
        <v>6.2930000000000001</v>
      </c>
      <c r="W18">
        <v>1668.9390000000001</v>
      </c>
      <c r="X18">
        <v>8.5000000000000006E-2</v>
      </c>
      <c r="Y18">
        <v>4.9000000000000004</v>
      </c>
      <c r="Z18">
        <v>4.9000000000000004</v>
      </c>
      <c r="AE18" t="s">
        <v>41</v>
      </c>
      <c r="AF18" t="s">
        <v>4</v>
      </c>
      <c r="AG18">
        <v>0.39600000000000002</v>
      </c>
      <c r="AH18">
        <v>1718.354</v>
      </c>
      <c r="AI18">
        <v>0.46400000000000002</v>
      </c>
      <c r="AJ18">
        <v>25.88</v>
      </c>
    </row>
    <row r="19" spans="1:52" x14ac:dyDescent="0.25">
      <c r="A19" t="s">
        <v>124</v>
      </c>
      <c r="B19">
        <v>127.733</v>
      </c>
      <c r="C19">
        <v>0.05</v>
      </c>
      <c r="D19">
        <v>2.0099999999999998</v>
      </c>
      <c r="E19">
        <v>0.14357142857142854</v>
      </c>
      <c r="J19">
        <v>2.1000000000000001E-2</v>
      </c>
      <c r="K19">
        <v>1.34</v>
      </c>
      <c r="L19">
        <v>5993.5389999999998</v>
      </c>
      <c r="M19">
        <v>0.94399999999999995</v>
      </c>
      <c r="N19">
        <v>38.119999999999997</v>
      </c>
      <c r="S19" t="s">
        <v>41</v>
      </c>
      <c r="T19" t="s">
        <v>3</v>
      </c>
      <c r="U19">
        <v>1</v>
      </c>
      <c r="V19">
        <v>6.3230000000000004</v>
      </c>
      <c r="W19">
        <v>2413.1959999999999</v>
      </c>
      <c r="X19">
        <v>0.11899999999999999</v>
      </c>
      <c r="Y19">
        <v>4.82</v>
      </c>
      <c r="Z19">
        <v>4.82</v>
      </c>
      <c r="AE19" t="s">
        <v>41</v>
      </c>
      <c r="AF19" t="s">
        <v>4</v>
      </c>
      <c r="AG19">
        <v>0.40300000000000002</v>
      </c>
      <c r="AH19">
        <v>1932.2950000000001</v>
      </c>
      <c r="AI19">
        <v>0.52200000000000002</v>
      </c>
      <c r="AJ19">
        <v>25.88</v>
      </c>
    </row>
    <row r="20" spans="1:52" x14ac:dyDescent="0.25">
      <c r="A20" t="s">
        <v>127</v>
      </c>
      <c r="B20">
        <v>89.411000000000001</v>
      </c>
      <c r="C20">
        <v>3.5000000000000003E-2</v>
      </c>
      <c r="D20">
        <v>2</v>
      </c>
      <c r="E20">
        <v>0.14285714285714285</v>
      </c>
      <c r="F20">
        <v>2.0233333333333334</v>
      </c>
      <c r="G20">
        <v>4.0414518843273711E-2</v>
      </c>
      <c r="H20">
        <v>2.3333333333333282E-2</v>
      </c>
      <c r="I20">
        <v>1.1532125205930781</v>
      </c>
      <c r="J20">
        <v>1.7000000000000001E-2</v>
      </c>
      <c r="K20">
        <v>1.337</v>
      </c>
      <c r="L20">
        <v>5214.9279999999999</v>
      </c>
      <c r="M20">
        <v>0.81499999999999995</v>
      </c>
      <c r="N20">
        <v>46.82</v>
      </c>
      <c r="O20">
        <v>46.890000000000008</v>
      </c>
      <c r="P20">
        <v>9.6436507609929153E-2</v>
      </c>
      <c r="Q20">
        <v>5.5677643628299994E-2</v>
      </c>
      <c r="R20">
        <v>0.11874097596139899</v>
      </c>
      <c r="S20" t="s">
        <v>41</v>
      </c>
      <c r="T20" t="s">
        <v>3</v>
      </c>
      <c r="U20">
        <v>1</v>
      </c>
      <c r="V20">
        <v>6.28</v>
      </c>
      <c r="W20">
        <v>1925.713</v>
      </c>
      <c r="X20">
        <v>9.7000000000000003E-2</v>
      </c>
      <c r="Y20">
        <v>5.57</v>
      </c>
      <c r="Z20">
        <v>5.57</v>
      </c>
      <c r="AA20">
        <v>5.6533333333333333</v>
      </c>
      <c r="AB20">
        <v>8.0208062770106489E-2</v>
      </c>
      <c r="AC20">
        <v>4.6308146631499382E-2</v>
      </c>
      <c r="AD20">
        <v>0.8191299522081259</v>
      </c>
      <c r="AE20" t="s">
        <v>41</v>
      </c>
      <c r="AF20" t="s">
        <v>4</v>
      </c>
      <c r="AG20">
        <v>0.36899999999999999</v>
      </c>
      <c r="AH20">
        <v>2255.7040000000002</v>
      </c>
      <c r="AI20">
        <v>0.60899999999999999</v>
      </c>
      <c r="AJ20">
        <v>32.770000000000003</v>
      </c>
      <c r="AK20">
        <v>32.926666666666669</v>
      </c>
      <c r="AL20">
        <v>0.35218366420567015</v>
      </c>
      <c r="AM20">
        <v>0.20333333333333245</v>
      </c>
      <c r="AN20">
        <v>0.61753391374771949</v>
      </c>
      <c r="AP20">
        <f t="shared" ref="AP20:AP34" si="40">O20/12</f>
        <v>3.9075000000000006</v>
      </c>
      <c r="AQ20">
        <f t="shared" ref="AQ20:AQ34" si="41">AA20/1</f>
        <v>5.6533333333333333</v>
      </c>
      <c r="AR20">
        <f t="shared" ref="AR20:AR34" si="42">F20/14</f>
        <v>0.14452380952380953</v>
      </c>
      <c r="AS20">
        <f t="shared" ref="AS20:AS34" si="43">AK20/16</f>
        <v>2.0579166666666668</v>
      </c>
      <c r="AU20">
        <f t="shared" ref="AU20:AU34" si="44">((2*AS20)-AQ20+(3*AR20))/AP20</f>
        <v>-0.28251530938671038</v>
      </c>
      <c r="AV20">
        <f t="shared" ref="AV20" si="45">1-(AU20/4)+((3*AR20)/(4*AP20))</f>
        <v>1.0983685220729364</v>
      </c>
      <c r="AW20">
        <f t="shared" ref="AW20:AW32" si="46">AP20-(AQ20/2)-(AR20/2)+1</f>
        <v>2.0085714285714289</v>
      </c>
      <c r="AX20">
        <f t="shared" ref="AX20:AX34" si="47">AP20/AR20</f>
        <v>27.037067545304783</v>
      </c>
      <c r="AY20">
        <f t="shared" ref="AY20:AY34" si="48">AQ20/AP20</f>
        <v>1.4467903604179992</v>
      </c>
      <c r="AZ20">
        <f t="shared" ref="AZ20:AZ34" si="49">AS20/AP20</f>
        <v>0.52665813606312639</v>
      </c>
    </row>
    <row r="21" spans="1:52" x14ac:dyDescent="0.25">
      <c r="A21" t="s">
        <v>127</v>
      </c>
      <c r="B21">
        <v>91.072999999999993</v>
      </c>
      <c r="C21">
        <v>3.5000000000000003E-2</v>
      </c>
      <c r="D21">
        <v>2.0699999999999998</v>
      </c>
      <c r="E21">
        <v>0.14785714285714285</v>
      </c>
      <c r="J21">
        <v>1.7999999999999999E-2</v>
      </c>
      <c r="K21">
        <v>1.34</v>
      </c>
      <c r="L21">
        <v>5128.9799999999996</v>
      </c>
      <c r="M21">
        <v>0.80100000000000005</v>
      </c>
      <c r="N21">
        <v>46.85</v>
      </c>
      <c r="S21" t="s">
        <v>41</v>
      </c>
      <c r="T21" t="s">
        <v>3</v>
      </c>
      <c r="U21">
        <v>1</v>
      </c>
      <c r="V21">
        <v>6.2869999999999999</v>
      </c>
      <c r="W21">
        <v>1944.675</v>
      </c>
      <c r="X21">
        <v>9.8000000000000004E-2</v>
      </c>
      <c r="Y21">
        <v>5.73</v>
      </c>
      <c r="Z21">
        <v>5.73</v>
      </c>
      <c r="AE21" t="s">
        <v>41</v>
      </c>
      <c r="AF21" t="s">
        <v>4</v>
      </c>
      <c r="AG21">
        <v>0.379</v>
      </c>
      <c r="AH21">
        <v>1937.787</v>
      </c>
      <c r="AI21">
        <v>0.52300000000000002</v>
      </c>
      <c r="AJ21">
        <v>33.33</v>
      </c>
    </row>
    <row r="22" spans="1:52" x14ac:dyDescent="0.25">
      <c r="A22" t="s">
        <v>127</v>
      </c>
      <c r="B22">
        <v>94.224999999999994</v>
      </c>
      <c r="C22">
        <v>3.6999999999999998E-2</v>
      </c>
      <c r="D22">
        <v>2</v>
      </c>
      <c r="E22">
        <v>0.14285714285714285</v>
      </c>
      <c r="J22">
        <v>1.7000000000000001E-2</v>
      </c>
      <c r="K22">
        <v>1.35</v>
      </c>
      <c r="L22">
        <v>5487.6509999999998</v>
      </c>
      <c r="M22">
        <v>0.86</v>
      </c>
      <c r="N22">
        <v>47</v>
      </c>
      <c r="S22" t="s">
        <v>41</v>
      </c>
      <c r="T22" t="s">
        <v>3</v>
      </c>
      <c r="U22">
        <v>1</v>
      </c>
      <c r="V22">
        <v>6.3029999999999999</v>
      </c>
      <c r="W22">
        <v>2067.4430000000002</v>
      </c>
      <c r="X22">
        <v>0.104</v>
      </c>
      <c r="Y22">
        <v>5.66</v>
      </c>
      <c r="Z22">
        <v>5.66</v>
      </c>
      <c r="AE22" t="s">
        <v>41</v>
      </c>
      <c r="AF22" t="s">
        <v>4</v>
      </c>
      <c r="AG22">
        <v>0.377</v>
      </c>
      <c r="AH22">
        <v>2472.663</v>
      </c>
      <c r="AI22">
        <v>0.66700000000000004</v>
      </c>
      <c r="AJ22">
        <v>32.68</v>
      </c>
    </row>
    <row r="23" spans="1:52" x14ac:dyDescent="0.25">
      <c r="A23" t="s">
        <v>125</v>
      </c>
      <c r="B23">
        <v>137.959</v>
      </c>
      <c r="C23">
        <v>5.3999999999999999E-2</v>
      </c>
      <c r="D23">
        <v>2.36</v>
      </c>
      <c r="E23">
        <v>0.16857142857142857</v>
      </c>
      <c r="F23">
        <v>2.3666666666666667</v>
      </c>
      <c r="G23">
        <v>1.1547005383792526E-2</v>
      </c>
      <c r="H23">
        <v>6.6666666666666732E-3</v>
      </c>
      <c r="I23">
        <v>0.28169014084507071</v>
      </c>
      <c r="J23">
        <v>0.02</v>
      </c>
      <c r="K23">
        <v>1.347</v>
      </c>
      <c r="L23">
        <v>6924.3630000000003</v>
      </c>
      <c r="M23">
        <v>1.101</v>
      </c>
      <c r="N23">
        <v>48.42</v>
      </c>
      <c r="O23">
        <v>48.433333333333337</v>
      </c>
      <c r="P23">
        <v>0.19035055380359106</v>
      </c>
      <c r="Q23">
        <v>0.10989894347889764</v>
      </c>
      <c r="R23">
        <v>0.22690766031431031</v>
      </c>
      <c r="S23" t="s">
        <v>41</v>
      </c>
      <c r="T23" t="s">
        <v>3</v>
      </c>
      <c r="U23">
        <v>1</v>
      </c>
      <c r="V23">
        <v>6.3570000000000002</v>
      </c>
      <c r="W23">
        <v>2708.009</v>
      </c>
      <c r="X23">
        <v>0.13300000000000001</v>
      </c>
      <c r="Y23">
        <v>5.85</v>
      </c>
      <c r="Z23">
        <v>5.85</v>
      </c>
      <c r="AA23">
        <v>5.8166666666666664</v>
      </c>
      <c r="AB23">
        <v>3.055050463303877E-2</v>
      </c>
      <c r="AC23">
        <v>1.7638342073763844E-2</v>
      </c>
      <c r="AD23">
        <v>0.30323797261485119</v>
      </c>
      <c r="AE23" t="s">
        <v>41</v>
      </c>
      <c r="AF23" t="s">
        <v>4</v>
      </c>
      <c r="AG23">
        <v>0.39100000000000001</v>
      </c>
      <c r="AH23">
        <v>2147.9690000000001</v>
      </c>
      <c r="AI23">
        <v>0.57999999999999996</v>
      </c>
      <c r="AJ23">
        <v>30.58</v>
      </c>
      <c r="AK23">
        <v>30.923333333333332</v>
      </c>
      <c r="AL23">
        <v>0.30072135496724228</v>
      </c>
      <c r="AM23">
        <v>0.17362155524140635</v>
      </c>
      <c r="AN23">
        <v>0.56145808529073959</v>
      </c>
      <c r="AP23">
        <f t="shared" ref="AP23:AP34" si="50">O23/12</f>
        <v>4.0361111111111114</v>
      </c>
      <c r="AQ23">
        <f t="shared" ref="AQ23:AQ34" si="51">AA23/1</f>
        <v>5.8166666666666664</v>
      </c>
      <c r="AR23">
        <f t="shared" ref="AR23:AR34" si="52">F23/14</f>
        <v>0.16904761904761906</v>
      </c>
      <c r="AS23">
        <f t="shared" ref="AS23:AS34" si="53">AK23/16</f>
        <v>1.9327083333333333</v>
      </c>
      <c r="AU23">
        <f t="shared" ref="AU23:AU34" si="54">((2*AS23)-AQ23+(3*AR23))/AP23</f>
        <v>-0.35779667682627075</v>
      </c>
      <c r="AV23">
        <f t="shared" ref="AV23" si="55">1-(AU23/4)+((3*AR23)/(4*AP23))</f>
        <v>1.1208620096352375</v>
      </c>
      <c r="AW23">
        <f t="shared" ref="AW23:AW32" si="56">AP23-(AQ23/2)-(AR23/2)+1</f>
        <v>2.0432539682539685</v>
      </c>
      <c r="AX23">
        <f t="shared" ref="AX23:AX34" si="57">AP23/AR23</f>
        <v>23.875586854460096</v>
      </c>
      <c r="AY23">
        <f t="shared" ref="AY23:AY34" si="58">AQ23/AP23</f>
        <v>1.4411562284927735</v>
      </c>
      <c r="AZ23">
        <f t="shared" ref="AZ23:AZ34" si="59">AS23/AP23</f>
        <v>0.47885409497591186</v>
      </c>
    </row>
    <row r="24" spans="1:52" x14ac:dyDescent="0.25">
      <c r="A24" t="s">
        <v>125</v>
      </c>
      <c r="B24">
        <v>125.49299999999999</v>
      </c>
      <c r="C24">
        <v>4.9000000000000002E-2</v>
      </c>
      <c r="D24">
        <v>2.36</v>
      </c>
      <c r="E24">
        <v>0.16857142857142857</v>
      </c>
      <c r="J24">
        <v>0.02</v>
      </c>
      <c r="K24">
        <v>1.343</v>
      </c>
      <c r="L24">
        <v>6319.067</v>
      </c>
      <c r="M24">
        <v>0.998</v>
      </c>
      <c r="N24">
        <v>48.25</v>
      </c>
      <c r="S24" t="s">
        <v>41</v>
      </c>
      <c r="T24" t="s">
        <v>3</v>
      </c>
      <c r="U24">
        <v>1</v>
      </c>
      <c r="V24">
        <v>6.31</v>
      </c>
      <c r="W24">
        <v>2422.4580000000001</v>
      </c>
      <c r="X24">
        <v>0.12</v>
      </c>
      <c r="Y24">
        <v>5.79</v>
      </c>
      <c r="Z24">
        <v>5.79</v>
      </c>
      <c r="AE24" t="s">
        <v>41</v>
      </c>
      <c r="AF24" t="s">
        <v>4</v>
      </c>
      <c r="AG24">
        <v>0.38300000000000001</v>
      </c>
      <c r="AH24">
        <v>2584.413</v>
      </c>
      <c r="AI24">
        <v>0.69799999999999995</v>
      </c>
      <c r="AJ24">
        <v>31.14</v>
      </c>
    </row>
    <row r="25" spans="1:52" x14ac:dyDescent="0.25">
      <c r="A25" t="s">
        <v>125</v>
      </c>
      <c r="B25">
        <v>106.19</v>
      </c>
      <c r="C25">
        <v>4.1000000000000002E-2</v>
      </c>
      <c r="D25">
        <v>2.38</v>
      </c>
      <c r="E25">
        <v>0.16999999999999998</v>
      </c>
      <c r="J25">
        <v>0.02</v>
      </c>
      <c r="K25">
        <v>1.36</v>
      </c>
      <c r="L25">
        <v>5388.5640000000003</v>
      </c>
      <c r="M25">
        <v>0.84399999999999997</v>
      </c>
      <c r="N25">
        <v>48.63</v>
      </c>
      <c r="S25" t="s">
        <v>41</v>
      </c>
      <c r="T25" t="s">
        <v>3</v>
      </c>
      <c r="U25">
        <v>1</v>
      </c>
      <c r="V25">
        <v>6.28</v>
      </c>
      <c r="W25">
        <v>2007.002</v>
      </c>
      <c r="X25">
        <v>0.10100000000000001</v>
      </c>
      <c r="Y25">
        <v>5.81</v>
      </c>
      <c r="Z25">
        <v>5.81</v>
      </c>
      <c r="AE25" t="s">
        <v>41</v>
      </c>
      <c r="AF25" t="s">
        <v>4</v>
      </c>
      <c r="AG25">
        <v>0.372</v>
      </c>
      <c r="AH25">
        <v>2120.5259999999998</v>
      </c>
      <c r="AI25">
        <v>0.57199999999999995</v>
      </c>
      <c r="AJ25">
        <v>31.05</v>
      </c>
    </row>
    <row r="26" spans="1:52" x14ac:dyDescent="0.25">
      <c r="A26" t="s">
        <v>128</v>
      </c>
      <c r="B26">
        <v>15.638</v>
      </c>
      <c r="C26">
        <v>6.0000000000000001E-3</v>
      </c>
      <c r="D26">
        <v>0.33</v>
      </c>
      <c r="E26">
        <v>2.3571428571428573E-2</v>
      </c>
      <c r="F26">
        <v>0.33666666666666667</v>
      </c>
      <c r="G26">
        <v>2.0816659994661313E-2</v>
      </c>
      <c r="H26">
        <v>1.2018504251546623E-2</v>
      </c>
      <c r="I26">
        <v>3.5698527479841453</v>
      </c>
      <c r="J26">
        <v>2.5000000000000001E-2</v>
      </c>
      <c r="K26">
        <v>1.423</v>
      </c>
      <c r="L26">
        <v>616.32600000000002</v>
      </c>
      <c r="M26">
        <v>9.1999999999999998E-2</v>
      </c>
      <c r="N26">
        <v>5.07</v>
      </c>
      <c r="O26">
        <v>5.166666666666667</v>
      </c>
      <c r="P26">
        <v>0.30664855018951787</v>
      </c>
      <c r="Q26">
        <v>0.17704362299852661</v>
      </c>
      <c r="R26">
        <v>3.4266507677134177</v>
      </c>
      <c r="S26" t="s">
        <v>41</v>
      </c>
      <c r="T26" t="s">
        <v>3</v>
      </c>
      <c r="U26">
        <v>1</v>
      </c>
      <c r="V26">
        <v>6.95</v>
      </c>
      <c r="W26">
        <v>222.14099999999999</v>
      </c>
      <c r="X26">
        <v>1.9E-2</v>
      </c>
      <c r="Y26">
        <v>1.03</v>
      </c>
      <c r="Z26">
        <v>1.03</v>
      </c>
      <c r="AA26">
        <v>1.0233333333333332</v>
      </c>
      <c r="AB26">
        <v>4.0414518843273843E-2</v>
      </c>
      <c r="AC26">
        <v>2.3333333333333359E-2</v>
      </c>
      <c r="AD26">
        <v>2.2801302931596119</v>
      </c>
      <c r="AE26" t="s">
        <v>41</v>
      </c>
      <c r="AF26" t="s">
        <v>4</v>
      </c>
      <c r="AG26">
        <v>0.36</v>
      </c>
      <c r="AH26">
        <v>613.66099999999994</v>
      </c>
      <c r="AI26">
        <v>0.16600000000000001</v>
      </c>
      <c r="AJ26">
        <v>6.71</v>
      </c>
      <c r="AK26">
        <v>5.7333333333333334</v>
      </c>
      <c r="AL26">
        <v>1.4722205450724206</v>
      </c>
      <c r="AM26">
        <v>0.84998692800405962</v>
      </c>
      <c r="AN26">
        <v>14.825353395419643</v>
      </c>
      <c r="AP26">
        <f t="shared" ref="AP26:AP34" si="60">O26/12</f>
        <v>0.43055555555555558</v>
      </c>
      <c r="AQ26">
        <f t="shared" ref="AQ26:AQ34" si="61">AA26/1</f>
        <v>1.0233333333333332</v>
      </c>
      <c r="AR26">
        <f t="shared" ref="AR26:AR34" si="62">F26/14</f>
        <v>2.4047619047619047E-2</v>
      </c>
      <c r="AS26">
        <f t="shared" ref="AS26:AS34" si="63">AK26/16</f>
        <v>0.35833333333333334</v>
      </c>
      <c r="AU26">
        <f t="shared" ref="AU26:AU34" si="64">((2*AS26)-AQ26+(3*AR26))/AP26</f>
        <v>-0.54470046082949275</v>
      </c>
      <c r="AV26">
        <f t="shared" ref="AV26" si="65">1-(AU26/4)+((3*AR26)/(4*AP26))</f>
        <v>1.1780645161290322</v>
      </c>
      <c r="AW26">
        <f t="shared" ref="AW26:AW32" si="66">AP26-(AQ26/2)-(AR26/2)+1</f>
        <v>0.90686507936507943</v>
      </c>
      <c r="AX26">
        <f t="shared" ref="AX26:AX34" si="67">AP26/AR26</f>
        <v>17.904290429042906</v>
      </c>
      <c r="AY26">
        <f t="shared" ref="AY26:AY34" si="68">AQ26/AP26</f>
        <v>2.3767741935483868</v>
      </c>
      <c r="AZ26">
        <f t="shared" ref="AZ26:AZ34" si="69">AS26/AP26</f>
        <v>0.83225806451612905</v>
      </c>
    </row>
    <row r="27" spans="1:52" x14ac:dyDescent="0.25">
      <c r="A27" t="s">
        <v>128</v>
      </c>
      <c r="B27">
        <v>22.234000000000002</v>
      </c>
      <c r="C27">
        <v>8.9999999999999993E-3</v>
      </c>
      <c r="D27">
        <v>0.36</v>
      </c>
      <c r="E27">
        <v>2.5714285714285714E-2</v>
      </c>
      <c r="J27">
        <v>2.5000000000000001E-2</v>
      </c>
      <c r="K27">
        <v>1.427</v>
      </c>
      <c r="L27">
        <v>877.41899999999998</v>
      </c>
      <c r="M27">
        <v>0.13200000000000001</v>
      </c>
      <c r="N27">
        <v>5.51</v>
      </c>
      <c r="S27" t="s">
        <v>41</v>
      </c>
      <c r="T27" t="s">
        <v>3</v>
      </c>
      <c r="U27">
        <v>1</v>
      </c>
      <c r="V27">
        <v>6.75</v>
      </c>
      <c r="W27">
        <v>367.23099999999999</v>
      </c>
      <c r="X27">
        <v>2.5000000000000001E-2</v>
      </c>
      <c r="Y27">
        <v>1.06</v>
      </c>
      <c r="Z27">
        <v>1.06</v>
      </c>
      <c r="AE27" t="s">
        <v>41</v>
      </c>
      <c r="AF27" t="s">
        <v>4</v>
      </c>
      <c r="AG27">
        <v>0.41899999999999998</v>
      </c>
      <c r="AH27">
        <v>559.05100000000004</v>
      </c>
      <c r="AI27">
        <v>0.151</v>
      </c>
      <c r="AJ27">
        <v>6.45</v>
      </c>
    </row>
    <row r="28" spans="1:52" x14ac:dyDescent="0.25">
      <c r="A28" t="s">
        <v>128</v>
      </c>
      <c r="B28">
        <v>19.645</v>
      </c>
      <c r="C28">
        <v>8.0000000000000002E-3</v>
      </c>
      <c r="D28">
        <v>0.32</v>
      </c>
      <c r="E28">
        <v>2.2857142857142857E-2</v>
      </c>
      <c r="J28">
        <v>2.5000000000000001E-2</v>
      </c>
      <c r="K28">
        <v>1.43</v>
      </c>
      <c r="L28">
        <v>790.44899999999996</v>
      </c>
      <c r="M28">
        <v>0.11899999999999999</v>
      </c>
      <c r="N28">
        <v>4.92</v>
      </c>
      <c r="S28" t="s">
        <v>41</v>
      </c>
      <c r="T28" t="s">
        <v>3</v>
      </c>
      <c r="U28">
        <v>1</v>
      </c>
      <c r="V28">
        <v>6.8</v>
      </c>
      <c r="W28">
        <v>328.75400000000002</v>
      </c>
      <c r="X28">
        <v>2.4E-2</v>
      </c>
      <c r="Y28">
        <v>0.98</v>
      </c>
      <c r="Z28">
        <v>0.98</v>
      </c>
      <c r="AE28" t="s">
        <v>41</v>
      </c>
      <c r="AF28" t="s">
        <v>4</v>
      </c>
      <c r="AG28">
        <v>0.41599999999999998</v>
      </c>
      <c r="AH28">
        <v>424.541</v>
      </c>
      <c r="AI28">
        <v>0.115</v>
      </c>
      <c r="AJ28">
        <v>4.04</v>
      </c>
    </row>
    <row r="29" spans="1:52" x14ac:dyDescent="0.25">
      <c r="A29" t="s">
        <v>123</v>
      </c>
      <c r="B29">
        <v>98.28</v>
      </c>
      <c r="C29">
        <v>3.9E-2</v>
      </c>
      <c r="D29">
        <v>1.85</v>
      </c>
      <c r="E29">
        <v>0.13214285714285715</v>
      </c>
      <c r="F29">
        <v>1.8566666666666667</v>
      </c>
      <c r="G29">
        <v>5.7735026918962632E-3</v>
      </c>
      <c r="H29">
        <v>3.3333333333333366E-3</v>
      </c>
      <c r="I29">
        <v>0.1795332136445244</v>
      </c>
      <c r="J29">
        <v>1.7000000000000001E-2</v>
      </c>
      <c r="K29">
        <v>1.31</v>
      </c>
      <c r="L29">
        <v>5887.6459999999997</v>
      </c>
      <c r="M29">
        <v>0.95199999999999996</v>
      </c>
      <c r="N29">
        <v>45.67</v>
      </c>
      <c r="O29">
        <v>45.756666666666668</v>
      </c>
      <c r="P29">
        <v>0.10263202878893596</v>
      </c>
      <c r="Q29">
        <v>5.9254629448769601E-2</v>
      </c>
      <c r="R29">
        <v>0.12949944514191652</v>
      </c>
      <c r="S29" t="s">
        <v>41</v>
      </c>
      <c r="T29" t="s">
        <v>3</v>
      </c>
      <c r="U29">
        <v>1</v>
      </c>
      <c r="V29">
        <v>6.09</v>
      </c>
      <c r="W29">
        <v>2206.069</v>
      </c>
      <c r="X29">
        <v>0.111</v>
      </c>
      <c r="Y29">
        <v>5.31</v>
      </c>
      <c r="Z29">
        <v>5.31</v>
      </c>
      <c r="AA29">
        <v>5.4466666666666654</v>
      </c>
      <c r="AB29">
        <v>0.11846237095944577</v>
      </c>
      <c r="AC29">
        <v>6.8394281762277326E-2</v>
      </c>
      <c r="AD29">
        <v>1.2557089674836721</v>
      </c>
      <c r="AE29" t="s">
        <v>41</v>
      </c>
      <c r="AF29" t="s">
        <v>4</v>
      </c>
      <c r="AG29">
        <v>0.375</v>
      </c>
      <c r="AH29">
        <v>2308.9110000000001</v>
      </c>
      <c r="AI29">
        <v>0.623</v>
      </c>
      <c r="AJ29">
        <v>30.61</v>
      </c>
      <c r="AK29">
        <v>30.72666666666667</v>
      </c>
      <c r="AL29">
        <v>0.12013880860626837</v>
      </c>
      <c r="AM29">
        <v>6.9362173488949977E-2</v>
      </c>
      <c r="AN29">
        <v>0.22573933658803419</v>
      </c>
      <c r="AP29">
        <f t="shared" ref="AP29:AP34" si="70">O29/12</f>
        <v>3.8130555555555556</v>
      </c>
      <c r="AQ29">
        <f t="shared" ref="AQ29:AQ34" si="71">AA29/1</f>
        <v>5.4466666666666654</v>
      </c>
      <c r="AR29">
        <f t="shared" ref="AR29:AR34" si="72">F29/14</f>
        <v>0.13261904761904761</v>
      </c>
      <c r="AS29">
        <f t="shared" ref="AS29:AS34" si="73">AK29/16</f>
        <v>1.9204166666666669</v>
      </c>
      <c r="AU29">
        <f t="shared" ref="AU29:AU34" si="74">((2*AS29)-AQ29+(3*AR29))/AP29</f>
        <v>-0.31680004995368838</v>
      </c>
      <c r="AV29">
        <f t="shared" ref="AV29" si="75">1-(AU29/4)+((3*AR29)/(4*AP29))</f>
        <v>1.105285204341808</v>
      </c>
      <c r="AW29">
        <f t="shared" ref="AW29:AW32" si="76">AP29-(AQ29/2)-(AR29/2)+1</f>
        <v>2.0234126984126992</v>
      </c>
      <c r="AX29">
        <f t="shared" ref="AX29:AX34" si="77">AP29/AR29</f>
        <v>28.751944943147819</v>
      </c>
      <c r="AY29">
        <f t="shared" ref="AY29:AY34" si="78">AQ29/AP29</f>
        <v>1.4284257303125225</v>
      </c>
      <c r="AZ29">
        <f t="shared" ref="AZ29:AZ34" si="79">AS29/AP29</f>
        <v>0.50364245647264516</v>
      </c>
    </row>
    <row r="30" spans="1:52" x14ac:dyDescent="0.25">
      <c r="A30" t="s">
        <v>123</v>
      </c>
      <c r="B30">
        <v>78.09</v>
      </c>
      <c r="C30">
        <v>3.1E-2</v>
      </c>
      <c r="D30">
        <v>1.86</v>
      </c>
      <c r="E30">
        <v>0.13285714285714287</v>
      </c>
      <c r="J30">
        <v>1.7000000000000001E-2</v>
      </c>
      <c r="K30">
        <v>1.3129999999999999</v>
      </c>
      <c r="L30">
        <v>4696.28</v>
      </c>
      <c r="M30">
        <v>0.754</v>
      </c>
      <c r="N30">
        <v>45.73</v>
      </c>
      <c r="S30" t="s">
        <v>41</v>
      </c>
      <c r="T30" t="s">
        <v>3</v>
      </c>
      <c r="U30">
        <v>1</v>
      </c>
      <c r="V30">
        <v>6.1</v>
      </c>
      <c r="W30">
        <v>1771.5409999999999</v>
      </c>
      <c r="X30">
        <v>9.0999999999999998E-2</v>
      </c>
      <c r="Y30">
        <v>5.52</v>
      </c>
      <c r="Z30">
        <v>5.52</v>
      </c>
      <c r="AE30" t="s">
        <v>41</v>
      </c>
      <c r="AF30" t="s">
        <v>4</v>
      </c>
      <c r="AG30">
        <v>0.377</v>
      </c>
      <c r="AH30">
        <v>2359.127</v>
      </c>
      <c r="AI30">
        <v>0.63700000000000001</v>
      </c>
      <c r="AJ30">
        <v>30.85</v>
      </c>
    </row>
    <row r="31" spans="1:52" x14ac:dyDescent="0.25">
      <c r="A31" t="s">
        <v>123</v>
      </c>
      <c r="B31">
        <v>81.111999999999995</v>
      </c>
      <c r="C31">
        <v>3.2000000000000001E-2</v>
      </c>
      <c r="D31">
        <v>1.86</v>
      </c>
      <c r="E31">
        <v>0.13285714285714287</v>
      </c>
      <c r="J31">
        <v>1.7000000000000001E-2</v>
      </c>
      <c r="K31">
        <v>1.32</v>
      </c>
      <c r="L31">
        <v>4876.7520000000004</v>
      </c>
      <c r="M31">
        <v>0.78300000000000003</v>
      </c>
      <c r="N31">
        <v>45.87</v>
      </c>
      <c r="S31" t="s">
        <v>41</v>
      </c>
      <c r="T31" t="s">
        <v>3</v>
      </c>
      <c r="U31">
        <v>1</v>
      </c>
      <c r="V31">
        <v>6.0970000000000004</v>
      </c>
      <c r="W31">
        <v>1842.1669999999999</v>
      </c>
      <c r="X31">
        <v>9.4E-2</v>
      </c>
      <c r="Y31">
        <v>5.51</v>
      </c>
      <c r="Z31">
        <v>5.51</v>
      </c>
      <c r="AE31" t="s">
        <v>41</v>
      </c>
      <c r="AF31" t="s">
        <v>4</v>
      </c>
      <c r="AG31">
        <v>0.378</v>
      </c>
      <c r="AH31">
        <v>1734.5319999999999</v>
      </c>
      <c r="AI31">
        <v>0.46800000000000003</v>
      </c>
      <c r="AJ31">
        <v>30.72</v>
      </c>
    </row>
    <row r="32" spans="1:52" x14ac:dyDescent="0.25">
      <c r="A32" t="s">
        <v>122</v>
      </c>
      <c r="B32">
        <v>61.143000000000001</v>
      </c>
      <c r="C32">
        <v>2.4E-2</v>
      </c>
      <c r="D32">
        <v>1.22</v>
      </c>
      <c r="E32">
        <v>8.7142857142857147E-2</v>
      </c>
      <c r="F32">
        <v>1.2233333333333334</v>
      </c>
      <c r="G32">
        <v>1.527525231651948E-2</v>
      </c>
      <c r="H32">
        <v>8.8191710368819773E-3</v>
      </c>
      <c r="I32">
        <v>0.72091316377781822</v>
      </c>
      <c r="J32">
        <v>2.4E-2</v>
      </c>
      <c r="K32">
        <v>1.35</v>
      </c>
      <c r="L32">
        <v>2511.4969999999998</v>
      </c>
      <c r="M32">
        <v>0.39800000000000002</v>
      </c>
      <c r="N32">
        <v>20.3</v>
      </c>
      <c r="O32">
        <v>20.363333333333333</v>
      </c>
      <c r="P32">
        <v>0.35921210076128218</v>
      </c>
      <c r="Q32">
        <v>0.20739120307069725</v>
      </c>
      <c r="R32">
        <v>1.018454099217698</v>
      </c>
      <c r="S32" t="s">
        <v>41</v>
      </c>
      <c r="T32" t="s">
        <v>3</v>
      </c>
      <c r="U32">
        <v>1</v>
      </c>
      <c r="V32">
        <v>6.2169999999999996</v>
      </c>
      <c r="W32">
        <v>927.39499999999998</v>
      </c>
      <c r="X32">
        <v>5.2999999999999999E-2</v>
      </c>
      <c r="Y32">
        <v>2.68</v>
      </c>
      <c r="Z32">
        <v>2.68</v>
      </c>
      <c r="AA32">
        <v>2.6833333333333336</v>
      </c>
      <c r="AB32">
        <v>5.5075705472861176E-2</v>
      </c>
      <c r="AC32">
        <v>3.1797973380564948E-2</v>
      </c>
      <c r="AD32">
        <v>1.1850176415117371</v>
      </c>
      <c r="AE32" t="s">
        <v>41</v>
      </c>
      <c r="AF32" t="s">
        <v>4</v>
      </c>
      <c r="AG32">
        <v>0.36899999999999999</v>
      </c>
      <c r="AH32">
        <v>1385.328</v>
      </c>
      <c r="AI32">
        <v>0.374</v>
      </c>
      <c r="AJ32">
        <v>16.55</v>
      </c>
      <c r="AK32">
        <v>16.656666666666666</v>
      </c>
      <c r="AL32">
        <v>0.23860706890897729</v>
      </c>
      <c r="AM32">
        <v>0.13775985546514563</v>
      </c>
      <c r="AN32">
        <v>0.82705536601048002</v>
      </c>
      <c r="AP32">
        <f t="shared" ref="AP32:AP34" si="80">O32/12</f>
        <v>1.6969444444444444</v>
      </c>
      <c r="AQ32">
        <f t="shared" ref="AQ32:AQ34" si="81">AA32/1</f>
        <v>2.6833333333333336</v>
      </c>
      <c r="AR32">
        <f t="shared" ref="AR32:AR34" si="82">F32/14</f>
        <v>8.7380952380952379E-2</v>
      </c>
      <c r="AS32">
        <f t="shared" ref="AS32:AS34" si="83">AK32/16</f>
        <v>1.0410416666666666</v>
      </c>
      <c r="AU32">
        <f t="shared" ref="AU32:AU34" si="84">((2*AS32)-AQ32+(3*AR32))/AP32</f>
        <v>-0.19983396861773048</v>
      </c>
      <c r="AV32">
        <f t="shared" ref="AV32" si="85">1-(AU32/4)+((3*AR32)/(4*AP32))</f>
        <v>1.0885783270584386</v>
      </c>
      <c r="AW32">
        <f t="shared" ref="AW32" si="86">AP32-(AQ32/2)-(AR32/2)+1</f>
        <v>1.3115873015873014</v>
      </c>
      <c r="AX32">
        <f t="shared" ref="AX32:AX34" si="87">AP32/AR32</f>
        <v>19.420072661217073</v>
      </c>
      <c r="AY32">
        <f t="shared" ref="AY32:AY34" si="88">AQ32/AP32</f>
        <v>1.5812735308561141</v>
      </c>
      <c r="AZ32">
        <f t="shared" ref="AZ32:AZ34" si="89">AS32/AP32</f>
        <v>0.61348011131118019</v>
      </c>
    </row>
    <row r="33" spans="1:36" x14ac:dyDescent="0.25">
      <c r="A33" t="s">
        <v>122</v>
      </c>
      <c r="B33">
        <v>58.718000000000004</v>
      </c>
      <c r="C33">
        <v>2.3E-2</v>
      </c>
      <c r="D33">
        <v>1.24</v>
      </c>
      <c r="E33">
        <v>8.8571428571428565E-2</v>
      </c>
      <c r="J33">
        <v>2.4E-2</v>
      </c>
      <c r="K33">
        <v>1.353</v>
      </c>
      <c r="L33">
        <v>2436.9209999999998</v>
      </c>
      <c r="M33">
        <v>0.38600000000000001</v>
      </c>
      <c r="N33">
        <v>20.75</v>
      </c>
      <c r="S33" t="s">
        <v>41</v>
      </c>
      <c r="T33" t="s">
        <v>3</v>
      </c>
      <c r="U33">
        <v>1</v>
      </c>
      <c r="V33">
        <v>6.2370000000000001</v>
      </c>
      <c r="W33">
        <v>891.28399999999999</v>
      </c>
      <c r="X33">
        <v>5.0999999999999997E-2</v>
      </c>
      <c r="Y33">
        <v>2.74</v>
      </c>
      <c r="Z33">
        <v>2.74</v>
      </c>
      <c r="AE33" t="s">
        <v>41</v>
      </c>
      <c r="AF33" t="s">
        <v>4</v>
      </c>
      <c r="AG33">
        <v>0.36599999999999999</v>
      </c>
      <c r="AH33">
        <v>1515.8530000000001</v>
      </c>
      <c r="AI33">
        <v>0.40899999999999997</v>
      </c>
      <c r="AJ33">
        <v>16.489999999999998</v>
      </c>
    </row>
    <row r="34" spans="1:36" x14ac:dyDescent="0.25">
      <c r="A34" t="s">
        <v>122</v>
      </c>
      <c r="B34">
        <v>64.100999999999999</v>
      </c>
      <c r="C34">
        <v>2.5000000000000001E-2</v>
      </c>
      <c r="D34">
        <v>1.21</v>
      </c>
      <c r="E34">
        <v>8.6428571428571424E-2</v>
      </c>
      <c r="J34">
        <v>2.4E-2</v>
      </c>
      <c r="K34">
        <v>1.34</v>
      </c>
      <c r="L34">
        <v>2638.5790000000002</v>
      </c>
      <c r="M34">
        <v>0.41799999999999998</v>
      </c>
      <c r="N34">
        <v>20.04</v>
      </c>
      <c r="S34" t="s">
        <v>41</v>
      </c>
      <c r="T34" t="s">
        <v>3</v>
      </c>
      <c r="U34">
        <v>1</v>
      </c>
      <c r="V34">
        <v>6.1970000000000001</v>
      </c>
      <c r="W34">
        <v>975.52</v>
      </c>
      <c r="X34">
        <v>5.5E-2</v>
      </c>
      <c r="Y34">
        <v>2.63</v>
      </c>
      <c r="Z34">
        <v>2.63</v>
      </c>
      <c r="AE34" t="s">
        <v>41</v>
      </c>
      <c r="AF34" t="s">
        <v>4</v>
      </c>
      <c r="AG34">
        <v>0.37</v>
      </c>
      <c r="AH34">
        <v>1245.2380000000001</v>
      </c>
      <c r="AI34">
        <v>0.33600000000000002</v>
      </c>
      <c r="AJ34">
        <v>16.93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0"/>
  <sheetViews>
    <sheetView topLeftCell="AE17" zoomScale="80" zoomScaleNormal="80" workbookViewId="0">
      <selection activeCell="AO43" sqref="AO43:AO58"/>
    </sheetView>
  </sheetViews>
  <sheetFormatPr defaultRowHeight="15" x14ac:dyDescent="0.25"/>
  <cols>
    <col min="2" max="2" width="23" customWidth="1"/>
    <col min="25" max="25" width="11.28515625" customWidth="1"/>
  </cols>
  <sheetData>
    <row r="1" spans="1:68" x14ac:dyDescent="0.25">
      <c r="B1" t="s">
        <v>0</v>
      </c>
      <c r="C1" t="s">
        <v>2</v>
      </c>
      <c r="D1" t="s">
        <v>2</v>
      </c>
      <c r="E1" t="s">
        <v>2</v>
      </c>
      <c r="J1" t="s">
        <v>3</v>
      </c>
      <c r="K1" t="s">
        <v>3</v>
      </c>
      <c r="L1" t="s">
        <v>3</v>
      </c>
      <c r="R1" t="s">
        <v>4</v>
      </c>
      <c r="S1" t="s">
        <v>4</v>
      </c>
      <c r="T1" t="s">
        <v>4</v>
      </c>
      <c r="Y1" t="s">
        <v>4</v>
      </c>
      <c r="Z1" t="s">
        <v>5</v>
      </c>
      <c r="AA1" t="s">
        <v>5</v>
      </c>
      <c r="AB1" t="s">
        <v>5</v>
      </c>
      <c r="AH1" t="s">
        <v>56</v>
      </c>
      <c r="AI1" t="s">
        <v>57</v>
      </c>
      <c r="AJ1" t="s">
        <v>58</v>
      </c>
      <c r="AK1" t="s">
        <v>59</v>
      </c>
      <c r="AM1" t="s">
        <v>29</v>
      </c>
      <c r="AN1" t="s">
        <v>30</v>
      </c>
      <c r="AO1" t="s">
        <v>31</v>
      </c>
      <c r="AP1" t="s">
        <v>32</v>
      </c>
      <c r="AQ1" t="s">
        <v>33</v>
      </c>
      <c r="AR1" t="s">
        <v>34</v>
      </c>
    </row>
    <row r="2" spans="1:68" x14ac:dyDescent="0.25">
      <c r="C2" t="s">
        <v>7</v>
      </c>
      <c r="D2" t="s">
        <v>8</v>
      </c>
      <c r="E2" t="s">
        <v>8</v>
      </c>
      <c r="F2" t="s">
        <v>11</v>
      </c>
      <c r="G2" t="s">
        <v>12</v>
      </c>
      <c r="H2" t="s">
        <v>13</v>
      </c>
      <c r="I2" t="s">
        <v>14</v>
      </c>
      <c r="J2" t="s">
        <v>7</v>
      </c>
      <c r="K2" t="s">
        <v>8</v>
      </c>
      <c r="L2" t="s">
        <v>8</v>
      </c>
      <c r="M2" t="s">
        <v>17</v>
      </c>
      <c r="N2" t="s">
        <v>18</v>
      </c>
      <c r="O2" t="s">
        <v>19</v>
      </c>
      <c r="P2" t="s">
        <v>20</v>
      </c>
      <c r="Q2" t="s">
        <v>15</v>
      </c>
      <c r="R2" t="s">
        <v>7</v>
      </c>
      <c r="S2" t="s">
        <v>8</v>
      </c>
      <c r="T2" t="s">
        <v>8</v>
      </c>
      <c r="U2" t="s">
        <v>21</v>
      </c>
      <c r="V2" t="s">
        <v>22</v>
      </c>
      <c r="W2" t="s">
        <v>23</v>
      </c>
      <c r="X2" t="s">
        <v>24</v>
      </c>
      <c r="Y2" t="s">
        <v>16</v>
      </c>
      <c r="Z2" t="s">
        <v>7</v>
      </c>
      <c r="AA2" t="s">
        <v>8</v>
      </c>
      <c r="AB2" t="s">
        <v>8</v>
      </c>
      <c r="AC2" t="s">
        <v>25</v>
      </c>
      <c r="AD2" t="s">
        <v>26</v>
      </c>
      <c r="AE2" t="s">
        <v>27</v>
      </c>
      <c r="AF2" t="s">
        <v>28</v>
      </c>
    </row>
    <row r="3" spans="1:68" x14ac:dyDescent="0.25">
      <c r="D3" t="s">
        <v>36</v>
      </c>
      <c r="E3" t="s">
        <v>37</v>
      </c>
      <c r="K3" t="s">
        <v>36</v>
      </c>
      <c r="L3" t="s">
        <v>37</v>
      </c>
      <c r="S3" t="s">
        <v>36</v>
      </c>
      <c r="T3" t="s">
        <v>37</v>
      </c>
      <c r="AA3" t="s">
        <v>36</v>
      </c>
      <c r="AB3" t="s">
        <v>37</v>
      </c>
    </row>
    <row r="5" spans="1:68" x14ac:dyDescent="0.25">
      <c r="A5" s="5" t="s">
        <v>129</v>
      </c>
      <c r="B5" t="s">
        <v>130</v>
      </c>
      <c r="C5">
        <v>79.575000000000003</v>
      </c>
      <c r="D5">
        <v>3.1E-2</v>
      </c>
      <c r="E5">
        <v>1.6</v>
      </c>
      <c r="F5">
        <f>AVERAGE(E5:E7)</f>
        <v>1.6333333333333335</v>
      </c>
      <c r="G5">
        <v>3.0550504633038839E-2</v>
      </c>
      <c r="H5">
        <v>1.7638342073763885E-2</v>
      </c>
      <c r="I5">
        <v>1.0798984943120744</v>
      </c>
      <c r="J5">
        <v>5662.8559999999998</v>
      </c>
      <c r="K5">
        <v>0.88</v>
      </c>
      <c r="L5">
        <v>45.75</v>
      </c>
      <c r="M5">
        <v>45.896666666666668</v>
      </c>
      <c r="N5">
        <v>0.18175074506954139</v>
      </c>
      <c r="O5">
        <v>0.10493384159131477</v>
      </c>
      <c r="P5">
        <v>0.22863063750014112</v>
      </c>
      <c r="Q5">
        <v>3.8247222222222224</v>
      </c>
      <c r="R5">
        <v>2400.4090000000001</v>
      </c>
      <c r="S5">
        <v>0.11799999999999999</v>
      </c>
      <c r="T5">
        <v>6.12</v>
      </c>
      <c r="U5">
        <v>6.0966666666666667</v>
      </c>
      <c r="V5">
        <v>6.8068592855540844E-2</v>
      </c>
      <c r="W5">
        <v>3.9299420408505543E-2</v>
      </c>
      <c r="X5">
        <v>0.64460503677155079</v>
      </c>
      <c r="Y5">
        <v>0.42399999999999999</v>
      </c>
      <c r="Z5">
        <v>3086.69</v>
      </c>
      <c r="AA5">
        <v>0.75700000000000001</v>
      </c>
      <c r="AB5">
        <v>42.04</v>
      </c>
      <c r="AC5">
        <v>42.683333333333337</v>
      </c>
      <c r="AD5">
        <v>0.73866997592519956</v>
      </c>
      <c r="AE5">
        <v>0.42647130944270839</v>
      </c>
      <c r="AF5">
        <v>0.99915183781969941</v>
      </c>
      <c r="AH5">
        <f>M5/12</f>
        <v>3.8247222222222224</v>
      </c>
      <c r="AI5">
        <f>U5/1</f>
        <v>6.0966666666666667</v>
      </c>
      <c r="AJ5">
        <f>F5/14</f>
        <v>0.11666666666666668</v>
      </c>
      <c r="AK5">
        <f>AC5/16</f>
        <v>2.6677083333333336</v>
      </c>
      <c r="AM5">
        <f>((2*AK5)-AI5+(3*AJ5))/AH5</f>
        <v>-0.10752414844941521</v>
      </c>
      <c r="AN5">
        <f>1-(AM5/4)+((3*AJ5)/(4*AH5))</f>
        <v>1.0497585155058464</v>
      </c>
      <c r="AO5">
        <f>AH5-(AI5/2)-(AJ5/2)+1</f>
        <v>1.7180555555555557</v>
      </c>
      <c r="AP5">
        <f>AH5/AJ5</f>
        <v>32.783333333333331</v>
      </c>
      <c r="AQ5">
        <f>AI5/AH5</f>
        <v>1.5940155421599245</v>
      </c>
      <c r="AR5">
        <f>AK5/AH5</f>
        <v>0.69749074006826939</v>
      </c>
    </row>
    <row r="6" spans="1:68" x14ac:dyDescent="0.25">
      <c r="A6" s="5"/>
      <c r="B6" t="s">
        <v>130</v>
      </c>
      <c r="C6">
        <v>89.75</v>
      </c>
      <c r="D6">
        <v>3.5000000000000003E-2</v>
      </c>
      <c r="E6">
        <v>1.64</v>
      </c>
      <c r="J6">
        <v>6229.8760000000002</v>
      </c>
      <c r="K6">
        <v>0.97299999999999998</v>
      </c>
      <c r="L6">
        <v>45.84</v>
      </c>
      <c r="Q6">
        <v>0</v>
      </c>
      <c r="R6">
        <v>2630.634</v>
      </c>
      <c r="S6">
        <v>0.128</v>
      </c>
      <c r="T6">
        <v>6.02</v>
      </c>
      <c r="Y6">
        <v>0.42199999999999999</v>
      </c>
      <c r="Z6">
        <v>2847.8220000000001</v>
      </c>
      <c r="AA6">
        <v>0.68899999999999995</v>
      </c>
      <c r="AB6">
        <v>42.52</v>
      </c>
      <c r="AT6" t="s">
        <v>152</v>
      </c>
      <c r="AX6" t="s">
        <v>32</v>
      </c>
      <c r="AY6" t="s">
        <v>33</v>
      </c>
      <c r="AZ6" t="s">
        <v>34</v>
      </c>
      <c r="BB6" t="s">
        <v>153</v>
      </c>
      <c r="BJ6" t="s">
        <v>154</v>
      </c>
    </row>
    <row r="7" spans="1:68" x14ac:dyDescent="0.25">
      <c r="A7" s="5"/>
      <c r="B7" t="s">
        <v>130</v>
      </c>
      <c r="C7">
        <v>80.572999999999993</v>
      </c>
      <c r="D7">
        <v>3.1E-2</v>
      </c>
      <c r="E7">
        <v>1.66</v>
      </c>
      <c r="J7">
        <v>5565.6260000000002</v>
      </c>
      <c r="K7">
        <v>0.86399999999999999</v>
      </c>
      <c r="L7">
        <v>46.1</v>
      </c>
      <c r="Q7">
        <v>0</v>
      </c>
      <c r="R7">
        <v>2344.3310000000001</v>
      </c>
      <c r="S7">
        <v>0.115</v>
      </c>
      <c r="T7">
        <v>6.15</v>
      </c>
      <c r="Y7">
        <v>0.42099999999999999</v>
      </c>
      <c r="Z7">
        <v>3427.5430000000001</v>
      </c>
      <c r="AA7">
        <v>0.85899999999999999</v>
      </c>
      <c r="AB7">
        <v>43.49</v>
      </c>
      <c r="AT7" t="s">
        <v>61</v>
      </c>
      <c r="AU7" t="s">
        <v>29</v>
      </c>
      <c r="AV7" t="s">
        <v>63</v>
      </c>
      <c r="BB7" t="s">
        <v>61</v>
      </c>
      <c r="BD7" t="s">
        <v>29</v>
      </c>
      <c r="BE7" t="s">
        <v>63</v>
      </c>
      <c r="BF7" t="s">
        <v>64</v>
      </c>
      <c r="BG7" t="s">
        <v>32</v>
      </c>
      <c r="BH7" t="s">
        <v>33</v>
      </c>
      <c r="BI7" t="s">
        <v>34</v>
      </c>
      <c r="BJ7" t="s">
        <v>61</v>
      </c>
      <c r="BK7" t="s">
        <v>29</v>
      </c>
      <c r="BL7" t="s">
        <v>63</v>
      </c>
      <c r="BN7" t="s">
        <v>32</v>
      </c>
      <c r="BO7" t="s">
        <v>33</v>
      </c>
      <c r="BP7" t="s">
        <v>34</v>
      </c>
    </row>
    <row r="8" spans="1:68" x14ac:dyDescent="0.25">
      <c r="A8" s="5"/>
      <c r="B8" t="s">
        <v>131</v>
      </c>
      <c r="C8">
        <v>76.733999999999995</v>
      </c>
      <c r="D8">
        <v>0.03</v>
      </c>
      <c r="E8">
        <v>1.24</v>
      </c>
      <c r="F8">
        <f t="shared" ref="F8" si="0">AVERAGE(E8:E10)</f>
        <v>1.2866666666666668</v>
      </c>
      <c r="G8">
        <v>7.2341781380702408E-2</v>
      </c>
      <c r="H8">
        <v>4.1766546953805592E-2</v>
      </c>
      <c r="I8">
        <v>3.2461046855289313</v>
      </c>
      <c r="J8">
        <v>6711.4549999999999</v>
      </c>
      <c r="K8">
        <v>1.052</v>
      </c>
      <c r="L8">
        <v>43.85</v>
      </c>
      <c r="M8">
        <v>43.949999999999996</v>
      </c>
      <c r="N8">
        <v>0.17320508075688609</v>
      </c>
      <c r="O8">
        <v>9.9999999999999062E-2</v>
      </c>
      <c r="P8">
        <v>0.22753128555176128</v>
      </c>
      <c r="Q8">
        <v>3.6624999999999996</v>
      </c>
      <c r="R8">
        <v>2863.4839999999999</v>
      </c>
      <c r="S8">
        <v>0.13800000000000001</v>
      </c>
      <c r="T8">
        <v>5.75</v>
      </c>
      <c r="U8">
        <v>5.72</v>
      </c>
      <c r="V8">
        <v>3.6055512754640112E-2</v>
      </c>
      <c r="W8">
        <v>2.0816659994661455E-2</v>
      </c>
      <c r="X8">
        <v>0.36392762228429121</v>
      </c>
      <c r="Y8">
        <v>0.42699999999999999</v>
      </c>
      <c r="Z8">
        <v>2944.7429999999999</v>
      </c>
      <c r="AA8">
        <v>0.71599999999999997</v>
      </c>
      <c r="AB8">
        <v>44.74</v>
      </c>
      <c r="AC8">
        <v>46.526666666666671</v>
      </c>
      <c r="AD8">
        <v>2.5604166327637636</v>
      </c>
      <c r="AE8">
        <v>1.4782572321637542</v>
      </c>
      <c r="AF8">
        <v>3.1772257461608127</v>
      </c>
      <c r="AH8">
        <f t="shared" ref="AH8:AH39" si="1">M8/12</f>
        <v>3.6624999999999996</v>
      </c>
      <c r="AI8">
        <f t="shared" ref="AI8:AI39" si="2">U8/1</f>
        <v>5.72</v>
      </c>
      <c r="AJ8">
        <f t="shared" ref="AJ8:AJ39" si="3">F8/14</f>
        <v>9.190476190476192E-2</v>
      </c>
      <c r="AK8">
        <f t="shared" ref="AK8:AK39" si="4">AC8/16</f>
        <v>2.9079166666666669</v>
      </c>
      <c r="AM8">
        <f t="shared" ref="AM8:AM22" si="5">((2*AK8)-AI8+(3*AJ8))/AH8</f>
        <v>0.10144644888672215</v>
      </c>
      <c r="AN8">
        <f t="shared" ref="AN8" si="6">1-(AM8/4)+((3*AJ8)/(4*AH8))</f>
        <v>0.9934584755403868</v>
      </c>
      <c r="AO8">
        <f t="shared" ref="AO8:AO20" si="7">AH8-(AI8/2)-(AJ8/2)+1</f>
        <v>1.7565476190476188</v>
      </c>
      <c r="AP8">
        <f t="shared" ref="AP8:AP22" si="8">AH8/AJ8</f>
        <v>39.85103626943004</v>
      </c>
      <c r="AQ8">
        <f t="shared" ref="AQ8:AQ22" si="9">AI8/AH8</f>
        <v>1.5617747440273038</v>
      </c>
      <c r="AR8">
        <f t="shared" ref="AR8:AR22" si="10">AK8/AH8</f>
        <v>0.7939704209328784</v>
      </c>
      <c r="AT8" t="s">
        <v>72</v>
      </c>
      <c r="AU8">
        <v>-0.10752414844941521</v>
      </c>
      <c r="AV8">
        <v>1.0497585155058464</v>
      </c>
      <c r="AW8">
        <v>1.7180555555555557</v>
      </c>
      <c r="AX8">
        <v>32.783333333333331</v>
      </c>
      <c r="AY8">
        <v>1.5940155421599245</v>
      </c>
      <c r="AZ8">
        <v>0.69749074006826939</v>
      </c>
      <c r="BB8" t="s">
        <v>72</v>
      </c>
      <c r="BD8">
        <v>-0.16738556156354489</v>
      </c>
      <c r="BE8">
        <v>1.0722154001733604</v>
      </c>
      <c r="BF8">
        <v>1.6160317460317462</v>
      </c>
      <c r="BG8">
        <v>24.696228338430174</v>
      </c>
      <c r="BH8">
        <v>1.639121641144178</v>
      </c>
      <c r="BI8">
        <v>0.67513002022536828</v>
      </c>
      <c r="BJ8" t="s">
        <v>72</v>
      </c>
      <c r="BK8">
        <v>-0.15076002382091364</v>
      </c>
      <c r="BL8">
        <v>1.0533298025011959</v>
      </c>
      <c r="BM8">
        <v>1.9423412698412692</v>
      </c>
      <c r="BN8">
        <v>47.954588014981276</v>
      </c>
      <c r="BO8">
        <v>1.515478712499146</v>
      </c>
      <c r="BP8">
        <v>0.65107975124718109</v>
      </c>
    </row>
    <row r="9" spans="1:68" x14ac:dyDescent="0.25">
      <c r="A9" s="5"/>
      <c r="B9" t="s">
        <v>131</v>
      </c>
      <c r="C9">
        <v>66.149000000000001</v>
      </c>
      <c r="D9">
        <v>2.5999999999999999E-2</v>
      </c>
      <c r="E9">
        <v>1.25</v>
      </c>
      <c r="J9">
        <v>5788.0230000000001</v>
      </c>
      <c r="K9">
        <v>0.9</v>
      </c>
      <c r="L9">
        <v>43.85</v>
      </c>
      <c r="Q9">
        <v>0</v>
      </c>
      <c r="R9">
        <v>2374.8180000000002</v>
      </c>
      <c r="S9">
        <v>0.11700000000000001</v>
      </c>
      <c r="T9">
        <v>5.68</v>
      </c>
      <c r="Y9">
        <v>0.41</v>
      </c>
      <c r="Z9">
        <v>3420.3870000000002</v>
      </c>
      <c r="AA9">
        <v>0.85699999999999998</v>
      </c>
      <c r="AB9">
        <v>45.38</v>
      </c>
      <c r="AT9" t="s">
        <v>47</v>
      </c>
      <c r="AU9">
        <v>0.10144644888672215</v>
      </c>
      <c r="AV9">
        <v>0.9934584755403868</v>
      </c>
      <c r="AW9">
        <v>1.7565476190476188</v>
      </c>
      <c r="AX9">
        <v>39.85103626943004</v>
      </c>
      <c r="AY9">
        <v>1.5617747440273038</v>
      </c>
      <c r="AZ9">
        <v>0.7939704209328784</v>
      </c>
      <c r="BB9" t="s">
        <v>47</v>
      </c>
      <c r="BD9">
        <v>-0.14770732445520587</v>
      </c>
      <c r="BE9">
        <v>1.0775820974576273</v>
      </c>
      <c r="BF9">
        <v>1.479484126984127</v>
      </c>
      <c r="BG9">
        <v>18.447794528196535</v>
      </c>
      <c r="BH9">
        <v>1.5800847457627119</v>
      </c>
      <c r="BI9">
        <v>0.63487817796610169</v>
      </c>
      <c r="BJ9" t="s">
        <v>47</v>
      </c>
      <c r="BK9">
        <v>3.2566734267390138E-2</v>
      </c>
      <c r="BL9">
        <v>1.0154842545218707</v>
      </c>
      <c r="BM9">
        <v>1.9356746031746035</v>
      </c>
      <c r="BN9">
        <v>31.744771241830065</v>
      </c>
      <c r="BO9">
        <v>1.4830294732290838</v>
      </c>
      <c r="BP9">
        <v>0.71054622757080055</v>
      </c>
    </row>
    <row r="10" spans="1:68" x14ac:dyDescent="0.25">
      <c r="A10" s="5"/>
      <c r="B10" t="s">
        <v>131</v>
      </c>
      <c r="C10">
        <v>57.832000000000001</v>
      </c>
      <c r="D10">
        <v>2.1999999999999999E-2</v>
      </c>
      <c r="E10">
        <v>1.37</v>
      </c>
      <c r="J10">
        <v>4696.49</v>
      </c>
      <c r="K10">
        <v>0.72399999999999998</v>
      </c>
      <c r="L10">
        <v>44.15</v>
      </c>
      <c r="Q10">
        <v>0</v>
      </c>
      <c r="R10">
        <v>1865.5229999999999</v>
      </c>
      <c r="S10">
        <v>9.4E-2</v>
      </c>
      <c r="T10">
        <v>5.73</v>
      </c>
      <c r="Y10">
        <v>0.39700000000000002</v>
      </c>
      <c r="Z10">
        <v>4370.9979999999996</v>
      </c>
      <c r="AA10">
        <v>1.1739999999999999</v>
      </c>
      <c r="AB10">
        <v>49.46</v>
      </c>
      <c r="AT10" t="s">
        <v>51</v>
      </c>
      <c r="AU10">
        <v>-0.13683384030835807</v>
      </c>
      <c r="AV10">
        <v>1.0739391959412714</v>
      </c>
      <c r="AW10">
        <v>1.7628968253968256</v>
      </c>
      <c r="AX10">
        <v>18.877072968490879</v>
      </c>
      <c r="AY10">
        <v>1.5247905296333308</v>
      </c>
      <c r="AZ10">
        <v>0.61451687293412249</v>
      </c>
      <c r="BB10" t="s">
        <v>51</v>
      </c>
      <c r="BD10">
        <v>-0.3010883306766341</v>
      </c>
      <c r="BE10">
        <v>1.1070315505963835</v>
      </c>
      <c r="BF10">
        <v>1.8566269841269838</v>
      </c>
      <c r="BG10">
        <v>23.615005192107997</v>
      </c>
      <c r="BH10">
        <v>1.4830319353597539</v>
      </c>
      <c r="BI10">
        <v>0.52745286648711043</v>
      </c>
      <c r="BJ10" t="s">
        <v>51</v>
      </c>
      <c r="BK10">
        <v>-0.22477297974908</v>
      </c>
      <c r="BL10">
        <v>1.0833898123706927</v>
      </c>
      <c r="BM10">
        <v>1.9530158730158735</v>
      </c>
      <c r="BN10">
        <v>27.577009555930303</v>
      </c>
      <c r="BO10">
        <v>1.4742098879931509</v>
      </c>
      <c r="BP10">
        <v>0.57032531925519014</v>
      </c>
    </row>
    <row r="11" spans="1:68" x14ac:dyDescent="0.25">
      <c r="A11" s="5"/>
      <c r="B11" t="s">
        <v>132</v>
      </c>
      <c r="C11">
        <v>109.688</v>
      </c>
      <c r="D11">
        <v>4.2000000000000003E-2</v>
      </c>
      <c r="E11">
        <v>2.67</v>
      </c>
      <c r="F11">
        <f t="shared" ref="F11" si="11">AVERAGE(E11:E13)</f>
        <v>2.68</v>
      </c>
      <c r="G11">
        <v>4.5825756949558344E-2</v>
      </c>
      <c r="H11">
        <v>2.6457513110645876E-2</v>
      </c>
      <c r="I11">
        <v>0.98722063845693575</v>
      </c>
      <c r="J11">
        <v>4505.9219999999996</v>
      </c>
      <c r="K11">
        <v>0.69299999999999995</v>
      </c>
      <c r="L11">
        <v>43.59</v>
      </c>
      <c r="M11">
        <v>43.363333333333337</v>
      </c>
      <c r="N11">
        <v>0.24110855093367028</v>
      </c>
      <c r="O11">
        <v>0.13920408678547513</v>
      </c>
      <c r="P11">
        <v>0.32101795707312275</v>
      </c>
      <c r="Q11">
        <v>3.6136111111111116</v>
      </c>
      <c r="R11">
        <v>1717.278</v>
      </c>
      <c r="S11">
        <v>8.6999999999999994E-2</v>
      </c>
      <c r="T11">
        <v>5.48</v>
      </c>
      <c r="U11">
        <v>5.5100000000000007</v>
      </c>
      <c r="V11">
        <v>4.3588989435406317E-2</v>
      </c>
      <c r="W11">
        <v>2.5166114784235593E-2</v>
      </c>
      <c r="X11">
        <v>0.45673529553966585</v>
      </c>
      <c r="Y11">
        <v>0.38100000000000001</v>
      </c>
      <c r="Z11">
        <v>2952.6289999999999</v>
      </c>
      <c r="AA11">
        <v>0.69699999999999995</v>
      </c>
      <c r="AB11">
        <v>34.93</v>
      </c>
      <c r="AC11">
        <v>35.53</v>
      </c>
      <c r="AD11">
        <v>0.52735187493740965</v>
      </c>
      <c r="AE11">
        <v>0.30446674695276732</v>
      </c>
      <c r="AF11">
        <v>0.85692864326700624</v>
      </c>
      <c r="AH11">
        <f t="shared" ref="AH11:AH42" si="12">M11/12</f>
        <v>3.6136111111111116</v>
      </c>
      <c r="AI11">
        <f t="shared" ref="AI11:AI42" si="13">U11/1</f>
        <v>5.5100000000000007</v>
      </c>
      <c r="AJ11">
        <f t="shared" ref="AJ11:AJ42" si="14">F11/14</f>
        <v>0.19142857142857145</v>
      </c>
      <c r="AK11">
        <f t="shared" ref="AK11:AK42" si="15">AC11/16</f>
        <v>2.2206250000000001</v>
      </c>
      <c r="AM11">
        <f t="shared" ref="AM11:AM22" si="16">((2*AK11)-AI11+(3*AJ11))/AH11</f>
        <v>-0.13683384030835807</v>
      </c>
      <c r="AN11">
        <f t="shared" ref="AN11" si="17">1-(AM11/4)+((3*AJ11)/(4*AH11))</f>
        <v>1.0739391959412714</v>
      </c>
      <c r="AO11">
        <f t="shared" ref="AO11:AO20" si="18">AH11-(AI11/2)-(AJ11/2)+1</f>
        <v>1.7628968253968256</v>
      </c>
      <c r="AP11">
        <f t="shared" ref="AP11:AP22" si="19">AH11/AJ11</f>
        <v>18.877072968490879</v>
      </c>
      <c r="AQ11">
        <f t="shared" ref="AQ11:AQ22" si="20">AI11/AH11</f>
        <v>1.5247905296333308</v>
      </c>
      <c r="AR11">
        <f t="shared" ref="AR11:AR22" si="21">AK11/AH11</f>
        <v>0.61451687293412249</v>
      </c>
      <c r="AT11" t="s">
        <v>43</v>
      </c>
      <c r="AU11">
        <v>-0.1551695190338141</v>
      </c>
      <c r="AV11">
        <v>1.073043171668103</v>
      </c>
      <c r="AW11">
        <v>1.9459920634920631</v>
      </c>
      <c r="AX11">
        <v>21.897303921568621</v>
      </c>
      <c r="AY11">
        <v>1.4206691216798559</v>
      </c>
      <c r="AZ11">
        <v>0.56424821750372178</v>
      </c>
      <c r="BB11" t="s">
        <v>43</v>
      </c>
      <c r="BD11">
        <v>-0.31736187765061274</v>
      </c>
      <c r="BE11">
        <v>1.1032177714518097</v>
      </c>
      <c r="BF11">
        <v>2.1514285714285721</v>
      </c>
      <c r="BG11">
        <v>31.410583941605836</v>
      </c>
      <c r="BH11">
        <v>1.4062627084180559</v>
      </c>
      <c r="BI11">
        <v>0.49669581130540869</v>
      </c>
      <c r="BJ11" t="s">
        <v>43</v>
      </c>
      <c r="BK11">
        <v>-6.0848568471886612E-2</v>
      </c>
      <c r="BL11">
        <v>1.0313556398758192</v>
      </c>
      <c r="BM11">
        <v>2.1930555555555564</v>
      </c>
      <c r="BN11">
        <v>46.458333333333343</v>
      </c>
      <c r="BO11">
        <v>1.3858571921352187</v>
      </c>
      <c r="BP11">
        <v>0.630217316315971</v>
      </c>
    </row>
    <row r="12" spans="1:68" x14ac:dyDescent="0.25">
      <c r="A12" s="5"/>
      <c r="B12" t="s">
        <v>132</v>
      </c>
      <c r="C12">
        <v>126.28</v>
      </c>
      <c r="D12">
        <v>4.9000000000000002E-2</v>
      </c>
      <c r="E12">
        <v>2.73</v>
      </c>
      <c r="J12">
        <v>5011.0209999999997</v>
      </c>
      <c r="K12">
        <v>0.77400000000000002</v>
      </c>
      <c r="L12">
        <v>43.39</v>
      </c>
      <c r="Q12">
        <v>0</v>
      </c>
      <c r="R12">
        <v>1983.4480000000001</v>
      </c>
      <c r="S12">
        <v>9.9000000000000005E-2</v>
      </c>
      <c r="T12">
        <v>5.56</v>
      </c>
      <c r="Y12">
        <v>0.39600000000000002</v>
      </c>
      <c r="Z12">
        <v>3516.922</v>
      </c>
      <c r="AA12">
        <v>0.84799999999999998</v>
      </c>
      <c r="AB12">
        <v>35.92</v>
      </c>
      <c r="AT12" t="s">
        <v>49</v>
      </c>
      <c r="AU12">
        <v>-0.32721859493340322</v>
      </c>
      <c r="AV12">
        <v>1.1119378427787934</v>
      </c>
      <c r="AW12">
        <v>2.0206349206349206</v>
      </c>
      <c r="AX12">
        <v>24.88949557982319</v>
      </c>
      <c r="AY12">
        <v>1.4224497257769653</v>
      </c>
      <c r="AZ12">
        <v>0.48734917733089567</v>
      </c>
      <c r="BB12" t="s">
        <v>49</v>
      </c>
      <c r="BD12">
        <v>-0.35433912770749998</v>
      </c>
      <c r="BE12">
        <v>1.1181807597631561</v>
      </c>
      <c r="BF12">
        <v>2.0978968253968246</v>
      </c>
      <c r="BG12">
        <v>25.341281310211947</v>
      </c>
      <c r="BH12">
        <v>1.4346350874858629</v>
      </c>
      <c r="BI12">
        <v>0.48095602421661904</v>
      </c>
      <c r="BJ12" t="s">
        <v>49</v>
      </c>
      <c r="BK12">
        <v>-0.10982179058946175</v>
      </c>
      <c r="BL12">
        <v>1.0450060819029598</v>
      </c>
      <c r="BM12">
        <v>2.1241269841269839</v>
      </c>
      <c r="BN12">
        <v>42.733498349834981</v>
      </c>
      <c r="BO12">
        <v>1.4296526557642926</v>
      </c>
      <c r="BP12">
        <v>0.62481416407622659</v>
      </c>
    </row>
    <row r="13" spans="1:68" x14ac:dyDescent="0.25">
      <c r="A13" s="5"/>
      <c r="B13" t="s">
        <v>132</v>
      </c>
      <c r="C13">
        <v>177.98099999999999</v>
      </c>
      <c r="D13">
        <v>6.9000000000000006E-2</v>
      </c>
      <c r="E13">
        <v>2.64</v>
      </c>
      <c r="J13">
        <v>7108.6710000000003</v>
      </c>
      <c r="K13">
        <v>1.119</v>
      </c>
      <c r="L13">
        <v>43.11</v>
      </c>
      <c r="Q13">
        <v>0</v>
      </c>
      <c r="R13">
        <v>2966.442</v>
      </c>
      <c r="S13">
        <v>0.14199999999999999</v>
      </c>
      <c r="T13">
        <v>5.49</v>
      </c>
      <c r="Y13">
        <v>0.41699999999999998</v>
      </c>
      <c r="Z13">
        <v>3164.9119999999998</v>
      </c>
      <c r="AA13">
        <v>0.753</v>
      </c>
      <c r="AB13">
        <v>35.74</v>
      </c>
      <c r="AT13" t="s">
        <v>50</v>
      </c>
      <c r="AU13">
        <v>-2.0050211338740145E-2</v>
      </c>
      <c r="AV13">
        <v>1.0278283105649755</v>
      </c>
      <c r="AW13">
        <v>2.3381746031746036</v>
      </c>
      <c r="AX13">
        <v>32.872018052869116</v>
      </c>
      <c r="AY13">
        <v>1.3081622846159124</v>
      </c>
      <c r="AZ13">
        <v>0.59842452117800504</v>
      </c>
      <c r="BB13" t="s">
        <v>50</v>
      </c>
      <c r="BD13">
        <v>-0.40614318177478159</v>
      </c>
      <c r="BE13">
        <v>1.1293777569843604</v>
      </c>
      <c r="BF13">
        <v>2.0356349206349211</v>
      </c>
      <c r="BG13">
        <v>26.93775720164609</v>
      </c>
      <c r="BH13">
        <v>1.4645100922336582</v>
      </c>
      <c r="BI13">
        <v>0.47349953214810853</v>
      </c>
      <c r="BJ13" t="s">
        <v>50</v>
      </c>
      <c r="BK13">
        <v>-0.22660164595648463</v>
      </c>
      <c r="BL13">
        <v>1.0754476560928172</v>
      </c>
      <c r="BM13">
        <v>2.1533730158730164</v>
      </c>
      <c r="BN13">
        <v>39.899464831804288</v>
      </c>
      <c r="BO13">
        <v>1.4180135470458051</v>
      </c>
      <c r="BP13">
        <v>0.55811146133726774</v>
      </c>
    </row>
    <row r="14" spans="1:68" x14ac:dyDescent="0.25">
      <c r="A14" s="5"/>
      <c r="B14" t="s">
        <v>133</v>
      </c>
      <c r="C14">
        <v>130.41999999999999</v>
      </c>
      <c r="D14">
        <v>0.05</v>
      </c>
      <c r="E14">
        <v>2.2000000000000002</v>
      </c>
      <c r="F14">
        <f t="shared" ref="F14" si="22">AVERAGE(E14:E16)</f>
        <v>2.2666666666666671</v>
      </c>
      <c r="G14">
        <v>6.5064070986477054E-2</v>
      </c>
      <c r="H14">
        <v>3.756475889861545E-2</v>
      </c>
      <c r="I14">
        <v>1.6572687749389163</v>
      </c>
      <c r="J14">
        <v>6162.6530000000002</v>
      </c>
      <c r="K14">
        <v>0.96199999999999997</v>
      </c>
      <c r="L14">
        <v>41.94</v>
      </c>
      <c r="M14">
        <v>42.543333333333329</v>
      </c>
      <c r="N14">
        <v>0.60500688701314287</v>
      </c>
      <c r="O14">
        <v>0.34930088907861556</v>
      </c>
      <c r="P14">
        <v>0.82104729862559478</v>
      </c>
      <c r="Q14">
        <v>3.5452777777777773</v>
      </c>
      <c r="R14">
        <v>2347.2130000000002</v>
      </c>
      <c r="S14">
        <v>0.115</v>
      </c>
      <c r="T14">
        <v>5.03</v>
      </c>
      <c r="U14">
        <v>5.0366666666666662</v>
      </c>
      <c r="V14">
        <v>9.0184995056457731E-2</v>
      </c>
      <c r="W14">
        <v>5.2068331172710945E-2</v>
      </c>
      <c r="X14">
        <v>1.0337855295707006</v>
      </c>
      <c r="Y14">
        <v>0.38100000000000001</v>
      </c>
      <c r="Z14">
        <v>3084.0169999999998</v>
      </c>
      <c r="AA14">
        <v>0.75600000000000001</v>
      </c>
      <c r="AB14">
        <v>32.869999999999997</v>
      </c>
      <c r="AC14">
        <v>32.006666666666668</v>
      </c>
      <c r="AD14">
        <v>1.069688428157159</v>
      </c>
      <c r="AE14">
        <v>0.61758490194556348</v>
      </c>
      <c r="AF14">
        <v>1.9295508288238807</v>
      </c>
      <c r="AH14">
        <f t="shared" ref="AH14:AH60" si="23">M14/12</f>
        <v>3.5452777777777773</v>
      </c>
      <c r="AI14">
        <f t="shared" ref="AI14:AI60" si="24">U14/1</f>
        <v>5.0366666666666662</v>
      </c>
      <c r="AJ14">
        <f t="shared" ref="AJ14:AJ60" si="25">F14/14</f>
        <v>0.16190476190476194</v>
      </c>
      <c r="AK14">
        <f t="shared" ref="AK14:AK60" si="26">AC14/16</f>
        <v>2.0004166666666667</v>
      </c>
      <c r="AM14">
        <f t="shared" ref="AM14:AM22" si="27">((2*AK14)-AI14+(3*AJ14))/AH14</f>
        <v>-0.1551695190338141</v>
      </c>
      <c r="AN14">
        <f t="shared" ref="AN14" si="28">1-(AM14/4)+((3*AJ14)/(4*AH14))</f>
        <v>1.073043171668103</v>
      </c>
      <c r="AO14">
        <f t="shared" ref="AO14:AO20" si="29">AH14-(AI14/2)-(AJ14/2)+1</f>
        <v>1.9459920634920631</v>
      </c>
      <c r="AP14">
        <f t="shared" ref="AP14:AP22" si="30">AH14/AJ14</f>
        <v>21.897303921568621</v>
      </c>
      <c r="AQ14">
        <f t="shared" ref="AQ14:AQ22" si="31">AI14/AH14</f>
        <v>1.4206691216798559</v>
      </c>
      <c r="AR14">
        <f t="shared" ref="AR14:AR22" si="32">AK14/AH14</f>
        <v>0.56424821750372178</v>
      </c>
    </row>
    <row r="15" spans="1:68" x14ac:dyDescent="0.25">
      <c r="A15" s="5"/>
      <c r="B15" t="s">
        <v>134</v>
      </c>
      <c r="C15">
        <v>133.56700000000001</v>
      </c>
      <c r="D15">
        <v>5.1999999999999998E-2</v>
      </c>
      <c r="E15">
        <v>2.27</v>
      </c>
      <c r="J15">
        <v>6187.7330000000002</v>
      </c>
      <c r="K15">
        <v>0.96599999999999997</v>
      </c>
      <c r="L15">
        <v>42.54</v>
      </c>
      <c r="Q15">
        <v>0</v>
      </c>
      <c r="R15">
        <v>2281.069</v>
      </c>
      <c r="S15">
        <v>0.112</v>
      </c>
      <c r="T15">
        <v>4.95</v>
      </c>
      <c r="Y15">
        <v>0.36899999999999999</v>
      </c>
      <c r="Z15">
        <v>2213.6759999999999</v>
      </c>
      <c r="AA15">
        <v>0.51700000000000002</v>
      </c>
      <c r="AB15">
        <v>30.81</v>
      </c>
    </row>
    <row r="16" spans="1:68" x14ac:dyDescent="0.25">
      <c r="A16" s="5"/>
      <c r="B16" t="s">
        <v>135</v>
      </c>
      <c r="C16">
        <v>132.22499999999999</v>
      </c>
      <c r="D16">
        <v>5.0999999999999997E-2</v>
      </c>
      <c r="E16">
        <v>2.33</v>
      </c>
      <c r="J16">
        <v>6069.1620000000003</v>
      </c>
      <c r="K16">
        <v>0.94599999999999995</v>
      </c>
      <c r="L16">
        <v>43.15</v>
      </c>
      <c r="Q16">
        <v>0</v>
      </c>
      <c r="R16">
        <v>2284.6080000000002</v>
      </c>
      <c r="S16">
        <v>0.113</v>
      </c>
      <c r="T16">
        <v>5.13</v>
      </c>
      <c r="Y16">
        <v>0.376</v>
      </c>
      <c r="Z16">
        <v>2877.9029999999998</v>
      </c>
      <c r="AA16">
        <v>0.69699999999999995</v>
      </c>
      <c r="AB16">
        <v>32.340000000000003</v>
      </c>
    </row>
    <row r="17" spans="1:44" x14ac:dyDescent="0.25">
      <c r="A17" s="5"/>
      <c r="B17" t="s">
        <v>136</v>
      </c>
      <c r="C17">
        <v>138.46299999999999</v>
      </c>
      <c r="D17">
        <v>5.2999999999999999E-2</v>
      </c>
      <c r="E17">
        <v>2.08</v>
      </c>
      <c r="F17">
        <f t="shared" ref="F17" si="33">AVERAGE(E17:E19)</f>
        <v>2.1366666666666667</v>
      </c>
      <c r="G17">
        <v>8.1445278152470726E-2</v>
      </c>
      <c r="H17">
        <v>4.7022453265552926E-2</v>
      </c>
      <c r="I17">
        <v>2.2007388423815719</v>
      </c>
      <c r="J17">
        <v>7257.36</v>
      </c>
      <c r="K17">
        <v>1.1439999999999999</v>
      </c>
      <c r="L17">
        <v>44.55</v>
      </c>
      <c r="M17">
        <v>45.583333333333336</v>
      </c>
      <c r="N17">
        <v>1.8507385913016827</v>
      </c>
      <c r="O17">
        <v>1.0685244238876555</v>
      </c>
      <c r="P17">
        <v>2.3441120816548198</v>
      </c>
      <c r="Q17">
        <v>3.7986111111111112</v>
      </c>
      <c r="R17">
        <v>2782.3</v>
      </c>
      <c r="S17">
        <v>0.13400000000000001</v>
      </c>
      <c r="T17">
        <v>5.24</v>
      </c>
      <c r="U17">
        <v>5.4033333333333333</v>
      </c>
      <c r="V17">
        <v>0.29160475533388219</v>
      </c>
      <c r="W17">
        <v>0.16835808398899185</v>
      </c>
      <c r="X17">
        <v>3.1158189510609229</v>
      </c>
      <c r="Y17">
        <v>0.38300000000000001</v>
      </c>
      <c r="Z17">
        <v>2047.114</v>
      </c>
      <c r="AA17">
        <v>0.47399999999999998</v>
      </c>
      <c r="AB17">
        <v>29.49</v>
      </c>
      <c r="AC17">
        <v>29.619999999999994</v>
      </c>
      <c r="AD17">
        <v>0.37242448899072189</v>
      </c>
      <c r="AE17">
        <v>0.21501937897160212</v>
      </c>
      <c r="AF17">
        <v>0.72592633008643537</v>
      </c>
      <c r="AH17">
        <f t="shared" ref="AH17:AH60" si="34">M17/12</f>
        <v>3.7986111111111112</v>
      </c>
      <c r="AI17">
        <f t="shared" ref="AI17:AI60" si="35">U17/1</f>
        <v>5.4033333333333333</v>
      </c>
      <c r="AJ17">
        <f t="shared" ref="AJ17:AJ60" si="36">F17/14</f>
        <v>0.15261904761904763</v>
      </c>
      <c r="AK17">
        <f t="shared" ref="AK17:AK60" si="37">AC17/16</f>
        <v>1.8512499999999996</v>
      </c>
      <c r="AM17">
        <f t="shared" ref="AM17:AM22" si="38">((2*AK17)-AI17+(3*AJ17))/AH17</f>
        <v>-0.32721859493340322</v>
      </c>
      <c r="AN17">
        <f t="shared" ref="AN17" si="39">1-(AM17/4)+((3*AJ17)/(4*AH17))</f>
        <v>1.1119378427787934</v>
      </c>
      <c r="AO17">
        <f t="shared" ref="AO17:AO20" si="40">AH17-(AI17/2)-(AJ17/2)+1</f>
        <v>2.0206349206349206</v>
      </c>
      <c r="AP17">
        <f t="shared" ref="AP17:AP22" si="41">AH17/AJ17</f>
        <v>24.88949557982319</v>
      </c>
      <c r="AQ17">
        <f t="shared" ref="AQ17:AQ22" si="42">AI17/AH17</f>
        <v>1.4224497257769653</v>
      </c>
      <c r="AR17">
        <f t="shared" ref="AR17:AR22" si="43">AK17/AH17</f>
        <v>0.48734917733089567</v>
      </c>
    </row>
    <row r="18" spans="1:44" x14ac:dyDescent="0.25">
      <c r="A18" s="5"/>
      <c r="B18" t="s">
        <v>136</v>
      </c>
      <c r="C18">
        <v>112.857</v>
      </c>
      <c r="D18">
        <v>4.3999999999999997E-2</v>
      </c>
      <c r="E18">
        <v>2.1</v>
      </c>
      <c r="J18">
        <v>5930.2629999999999</v>
      </c>
      <c r="K18">
        <v>0.92300000000000004</v>
      </c>
      <c r="L18">
        <v>44.48</v>
      </c>
      <c r="Q18">
        <v>0</v>
      </c>
      <c r="R18">
        <v>2196.7959999999998</v>
      </c>
      <c r="S18">
        <v>0.109</v>
      </c>
      <c r="T18">
        <v>5.23</v>
      </c>
      <c r="Y18">
        <v>0.37</v>
      </c>
      <c r="Z18">
        <v>2137.3820000000001</v>
      </c>
      <c r="AA18">
        <v>0.497</v>
      </c>
      <c r="AB18">
        <v>29.33</v>
      </c>
    </row>
    <row r="19" spans="1:44" x14ac:dyDescent="0.25">
      <c r="A19" s="5"/>
      <c r="B19" t="s">
        <v>136</v>
      </c>
      <c r="C19">
        <v>132.512</v>
      </c>
      <c r="D19">
        <v>5.0999999999999997E-2</v>
      </c>
      <c r="E19">
        <v>2.23</v>
      </c>
      <c r="J19">
        <v>6964.8159999999998</v>
      </c>
      <c r="K19">
        <v>1.095</v>
      </c>
      <c r="L19">
        <v>47.72</v>
      </c>
      <c r="Q19">
        <v>0</v>
      </c>
      <c r="R19">
        <v>2720.4340000000002</v>
      </c>
      <c r="S19">
        <v>0.13200000000000001</v>
      </c>
      <c r="T19">
        <v>5.74</v>
      </c>
      <c r="Y19">
        <v>0.39100000000000001</v>
      </c>
      <c r="Z19">
        <v>2152.64</v>
      </c>
      <c r="AA19">
        <v>0.501</v>
      </c>
      <c r="AB19">
        <v>30.04</v>
      </c>
    </row>
    <row r="20" spans="1:44" x14ac:dyDescent="0.25">
      <c r="A20" s="5"/>
      <c r="B20" t="s">
        <v>137</v>
      </c>
      <c r="C20">
        <v>104.179</v>
      </c>
      <c r="D20">
        <v>0.04</v>
      </c>
      <c r="E20">
        <v>1.68</v>
      </c>
      <c r="F20">
        <f t="shared" ref="F20" si="44">AVERAGE(E20:E22)</f>
        <v>1.7233333333333334</v>
      </c>
      <c r="G20">
        <v>3.7859388972001862E-2</v>
      </c>
      <c r="H20">
        <v>2.1858128414340025E-2</v>
      </c>
      <c r="I20">
        <v>1.2683633509288215</v>
      </c>
      <c r="J20">
        <v>7251.59</v>
      </c>
      <c r="K20">
        <v>1.143</v>
      </c>
      <c r="L20">
        <v>47.71</v>
      </c>
      <c r="M20">
        <v>48.556666666666672</v>
      </c>
      <c r="N20">
        <v>0.74002252217978648</v>
      </c>
      <c r="O20">
        <v>0.42725220238688555</v>
      </c>
      <c r="P20">
        <v>0.87990430916500062</v>
      </c>
      <c r="Q20">
        <v>4.046388888888889</v>
      </c>
      <c r="R20">
        <v>2505.9250000000002</v>
      </c>
      <c r="S20">
        <v>0.122</v>
      </c>
      <c r="T20">
        <v>5.1100000000000003</v>
      </c>
      <c r="U20">
        <v>5.293333333333333</v>
      </c>
      <c r="V20">
        <v>0.15885003409925108</v>
      </c>
      <c r="W20">
        <v>9.1712109947983844E-2</v>
      </c>
      <c r="X20">
        <v>1.7325965355412567</v>
      </c>
      <c r="Y20">
        <v>0.34599999999999997</v>
      </c>
      <c r="Z20">
        <v>3133.12</v>
      </c>
      <c r="AA20">
        <v>0.77100000000000002</v>
      </c>
      <c r="AB20">
        <v>37.630000000000003</v>
      </c>
      <c r="AC20">
        <v>38.743333333333332</v>
      </c>
      <c r="AD20">
        <v>0.96748815668892374</v>
      </c>
      <c r="AE20">
        <v>0.55857954770212503</v>
      </c>
      <c r="AF20">
        <v>1.4417436488913149</v>
      </c>
      <c r="AH20">
        <f t="shared" ref="AH20:AH60" si="45">M20/12</f>
        <v>4.046388888888889</v>
      </c>
      <c r="AI20">
        <f t="shared" ref="AI20:AI60" si="46">U20/1</f>
        <v>5.293333333333333</v>
      </c>
      <c r="AJ20">
        <f t="shared" ref="AJ20:AJ60" si="47">F20/14</f>
        <v>0.1230952380952381</v>
      </c>
      <c r="AK20">
        <f t="shared" ref="AK20:AK60" si="48">AC20/16</f>
        <v>2.4214583333333333</v>
      </c>
      <c r="AM20">
        <f t="shared" ref="AM20:AM22" si="49">((2*AK20)-AI20+(3*AJ20))/AH20</f>
        <v>-2.0050211338740145E-2</v>
      </c>
      <c r="AN20">
        <f t="shared" ref="AN20" si="50">1-(AM20/4)+((3*AJ20)/(4*AH20))</f>
        <v>1.0278283105649755</v>
      </c>
      <c r="AO20">
        <f t="shared" ref="AO20" si="51">AH20-(AI20/2)-(AJ20/2)+1</f>
        <v>2.3381746031746036</v>
      </c>
      <c r="AP20">
        <f t="shared" ref="AP20:AP22" si="52">AH20/AJ20</f>
        <v>32.872018052869116</v>
      </c>
      <c r="AQ20">
        <f t="shared" ref="AQ20:AQ22" si="53">AI20/AH20</f>
        <v>1.3081622846159124</v>
      </c>
      <c r="AR20">
        <f t="shared" ref="AR20:AR22" si="54">AK20/AH20</f>
        <v>0.59842452117800504</v>
      </c>
    </row>
    <row r="21" spans="1:44" x14ac:dyDescent="0.25">
      <c r="A21" s="5"/>
      <c r="B21" t="s">
        <v>137</v>
      </c>
      <c r="C21">
        <v>99.179000000000002</v>
      </c>
      <c r="D21">
        <v>3.7999999999999999E-2</v>
      </c>
      <c r="E21">
        <v>1.74</v>
      </c>
      <c r="J21">
        <v>6858.3220000000001</v>
      </c>
      <c r="K21">
        <v>1.077</v>
      </c>
      <c r="L21">
        <v>48.88</v>
      </c>
      <c r="Q21">
        <v>0</v>
      </c>
      <c r="R21">
        <v>2426.4699999999998</v>
      </c>
      <c r="S21">
        <v>0.11899999999999999</v>
      </c>
      <c r="T21">
        <v>5.39</v>
      </c>
      <c r="Y21">
        <v>0.35399999999999998</v>
      </c>
      <c r="Z21">
        <v>3919.3380000000002</v>
      </c>
      <c r="AA21">
        <v>1.016</v>
      </c>
      <c r="AB21">
        <v>39.380000000000003</v>
      </c>
    </row>
    <row r="22" spans="1:44" x14ac:dyDescent="0.25">
      <c r="A22" s="5"/>
      <c r="B22" t="s">
        <v>137</v>
      </c>
      <c r="C22">
        <v>96.18</v>
      </c>
      <c r="D22">
        <v>3.6999999999999998E-2</v>
      </c>
      <c r="E22">
        <v>1.75</v>
      </c>
      <c r="J22">
        <v>6642.9949999999999</v>
      </c>
      <c r="K22">
        <v>1.0409999999999999</v>
      </c>
      <c r="L22">
        <v>49.08</v>
      </c>
      <c r="Q22">
        <v>0</v>
      </c>
      <c r="R22">
        <v>2318.7860000000001</v>
      </c>
      <c r="S22">
        <v>0.114</v>
      </c>
      <c r="T22">
        <v>5.38</v>
      </c>
      <c r="Y22">
        <v>0.34899999999999998</v>
      </c>
      <c r="Z22">
        <v>3656.3020000000001</v>
      </c>
      <c r="AA22">
        <v>0.93</v>
      </c>
      <c r="AB22">
        <v>39.22</v>
      </c>
    </row>
    <row r="24" spans="1:44" x14ac:dyDescent="0.25">
      <c r="A24" s="5" t="s">
        <v>138</v>
      </c>
      <c r="B24" t="s">
        <v>139</v>
      </c>
      <c r="C24">
        <v>84.861999999999995</v>
      </c>
      <c r="D24">
        <v>3.2000000000000001E-2</v>
      </c>
      <c r="E24">
        <v>2.15</v>
      </c>
      <c r="F24">
        <f>AVERAGE(E24:E26)</f>
        <v>2.1800000000000002</v>
      </c>
      <c r="G24">
        <v>2.6457513110646015E-2</v>
      </c>
      <c r="H24">
        <v>1.5275252316519531E-2</v>
      </c>
      <c r="I24">
        <v>0.7006996475467675</v>
      </c>
      <c r="J24">
        <v>4500.9139999999998</v>
      </c>
      <c r="K24">
        <v>0.69599999999999995</v>
      </c>
      <c r="L24">
        <v>46.1</v>
      </c>
      <c r="M24">
        <v>46.146666666666668</v>
      </c>
      <c r="N24">
        <v>5.0332229568472477E-2</v>
      </c>
      <c r="O24">
        <v>2.9059326290271626E-2</v>
      </c>
      <c r="P24">
        <v>6.2971669221911927E-2</v>
      </c>
      <c r="Q24">
        <v>3.8455555555555558</v>
      </c>
      <c r="R24">
        <v>1865.1969999999999</v>
      </c>
      <c r="S24">
        <v>9.5000000000000001E-2</v>
      </c>
      <c r="T24">
        <v>6.3</v>
      </c>
      <c r="U24">
        <v>6.3033333333333337</v>
      </c>
      <c r="V24">
        <v>6.5064070986477068E-2</v>
      </c>
      <c r="W24">
        <v>3.7564758898615457E-2</v>
      </c>
      <c r="X24">
        <v>0.59595069643493581</v>
      </c>
      <c r="Y24">
        <v>0.41399999999999998</v>
      </c>
      <c r="Z24">
        <v>3076.732</v>
      </c>
      <c r="AA24">
        <v>0.72899999999999998</v>
      </c>
      <c r="AB24">
        <v>41.53</v>
      </c>
      <c r="AC24">
        <v>41.54</v>
      </c>
      <c r="AD24">
        <v>0.62505999712027649</v>
      </c>
      <c r="AE24">
        <v>0.36087855759705834</v>
      </c>
      <c r="AF24">
        <v>0.86874953682488776</v>
      </c>
      <c r="AH24">
        <f>M24/12</f>
        <v>3.8455555555555558</v>
      </c>
      <c r="AI24">
        <f>U24/1</f>
        <v>6.3033333333333337</v>
      </c>
      <c r="AJ24">
        <f>F24/14</f>
        <v>0.15571428571428572</v>
      </c>
      <c r="AK24">
        <f>AC24/16</f>
        <v>2.5962499999999999</v>
      </c>
      <c r="AM24">
        <f>((2*AK24)-AI24+(3*AJ24))/AH24</f>
        <v>-0.16738556156354489</v>
      </c>
      <c r="AN24">
        <f>1-(AM24/4)+((3*AJ24)/(4*AH24))</f>
        <v>1.0722154001733604</v>
      </c>
      <c r="AO24">
        <f>AH24-(AI24/2)-(AJ24/2)+1</f>
        <v>1.6160317460317462</v>
      </c>
      <c r="AP24">
        <f>AH24/AJ24</f>
        <v>24.696228338430174</v>
      </c>
      <c r="AQ24">
        <f>AI24/AH24</f>
        <v>1.639121641144178</v>
      </c>
      <c r="AR24">
        <f>AK24/AH24</f>
        <v>0.67513002022536828</v>
      </c>
    </row>
    <row r="25" spans="1:44" x14ac:dyDescent="0.25">
      <c r="A25" s="5"/>
      <c r="B25" t="s">
        <v>139</v>
      </c>
      <c r="C25">
        <v>92.96</v>
      </c>
      <c r="D25">
        <v>3.5999999999999997E-2</v>
      </c>
      <c r="E25">
        <v>2.19</v>
      </c>
      <c r="J25">
        <v>4836.3940000000002</v>
      </c>
      <c r="K25">
        <v>0.751</v>
      </c>
      <c r="L25">
        <v>46.14</v>
      </c>
      <c r="Q25">
        <v>0</v>
      </c>
      <c r="R25">
        <v>2005.7080000000001</v>
      </c>
      <c r="S25">
        <v>0.10199999999999999</v>
      </c>
      <c r="T25">
        <v>6.24</v>
      </c>
      <c r="Y25">
        <v>0.41499999999999998</v>
      </c>
      <c r="Z25">
        <v>3801.2849999999999</v>
      </c>
      <c r="AA25">
        <v>0.92600000000000005</v>
      </c>
      <c r="AB25">
        <v>42.17</v>
      </c>
    </row>
    <row r="26" spans="1:44" x14ac:dyDescent="0.25">
      <c r="A26" s="5"/>
      <c r="B26" t="s">
        <v>139</v>
      </c>
      <c r="C26">
        <v>98.584999999999994</v>
      </c>
      <c r="D26">
        <v>3.7999999999999999E-2</v>
      </c>
      <c r="E26">
        <v>2.2000000000000002</v>
      </c>
      <c r="J26">
        <v>5096.6859999999997</v>
      </c>
      <c r="K26">
        <v>0.79300000000000004</v>
      </c>
      <c r="L26">
        <v>46.2</v>
      </c>
      <c r="Q26">
        <v>0</v>
      </c>
      <c r="R26">
        <v>2175.8240000000001</v>
      </c>
      <c r="S26">
        <v>0.109</v>
      </c>
      <c r="T26">
        <v>6.37</v>
      </c>
      <c r="Y26">
        <v>0.42699999999999999</v>
      </c>
      <c r="Z26">
        <v>3102.6840000000002</v>
      </c>
      <c r="AA26">
        <v>0.73599999999999999</v>
      </c>
      <c r="AB26">
        <v>40.92</v>
      </c>
    </row>
    <row r="27" spans="1:44" x14ac:dyDescent="0.25">
      <c r="A27" s="5"/>
      <c r="B27" t="s">
        <v>140</v>
      </c>
      <c r="C27">
        <v>124.05200000000001</v>
      </c>
      <c r="D27">
        <v>4.8000000000000001E-2</v>
      </c>
      <c r="E27">
        <v>1.98</v>
      </c>
      <c r="F27">
        <f t="shared" ref="F27" si="55">AVERAGE(E27:E29)</f>
        <v>1.99</v>
      </c>
      <c r="G27">
        <v>1.7320508075688659E-2</v>
      </c>
      <c r="H27">
        <v>9.9999999999999343E-3</v>
      </c>
      <c r="I27">
        <v>0.50251256281406709</v>
      </c>
      <c r="J27">
        <v>4959.1909999999998</v>
      </c>
      <c r="K27">
        <v>0.76600000000000001</v>
      </c>
      <c r="L27">
        <v>31.63</v>
      </c>
      <c r="M27">
        <v>31.466666666666669</v>
      </c>
      <c r="N27">
        <v>0.20256686138984728</v>
      </c>
      <c r="O27">
        <v>0.11695203195232594</v>
      </c>
      <c r="P27">
        <v>0.3716695930688324</v>
      </c>
      <c r="Q27">
        <v>2.6222222222222222</v>
      </c>
      <c r="R27">
        <v>2017.6120000000001</v>
      </c>
      <c r="S27">
        <v>0.10100000000000001</v>
      </c>
      <c r="T27">
        <v>4.16</v>
      </c>
      <c r="U27">
        <v>4.1433333333333335</v>
      </c>
      <c r="V27">
        <v>4.725815626252608E-2</v>
      </c>
      <c r="W27">
        <v>2.7284509239574834E-2</v>
      </c>
      <c r="X27">
        <v>0.65851591085055905</v>
      </c>
      <c r="Y27">
        <v>0.40699999999999997</v>
      </c>
      <c r="Z27">
        <v>2267.152</v>
      </c>
      <c r="AA27">
        <v>0.52200000000000002</v>
      </c>
      <c r="AB27">
        <v>26.78</v>
      </c>
      <c r="AC27">
        <v>26.636666666666667</v>
      </c>
      <c r="AD27">
        <v>0.50063293272949472</v>
      </c>
      <c r="AE27">
        <v>0.28904055847656562</v>
      </c>
      <c r="AF27">
        <v>1.0851228575018106</v>
      </c>
      <c r="AH27">
        <f t="shared" ref="AH27:AH41" si="56">M27/12</f>
        <v>2.6222222222222222</v>
      </c>
      <c r="AI27">
        <f t="shared" ref="AI27:AI41" si="57">U27/1</f>
        <v>4.1433333333333335</v>
      </c>
      <c r="AJ27">
        <f t="shared" ref="AJ27:AJ41" si="58">F27/14</f>
        <v>0.14214285714285715</v>
      </c>
      <c r="AK27">
        <f t="shared" ref="AK27:AK41" si="59">AC27/16</f>
        <v>1.6647916666666667</v>
      </c>
      <c r="AM27">
        <f t="shared" ref="AM27:AM41" si="60">((2*AK27)-AI27+(3*AJ27))/AH27</f>
        <v>-0.14770732445520587</v>
      </c>
      <c r="AN27">
        <f t="shared" ref="AN27" si="61">1-(AM27/4)+((3*AJ27)/(4*AH27))</f>
        <v>1.0775820974576273</v>
      </c>
      <c r="AO27">
        <f t="shared" ref="AO27:AO40" si="62">AH27-(AI27/2)-(AJ27/2)+1</f>
        <v>1.479484126984127</v>
      </c>
      <c r="AP27">
        <f t="shared" ref="AP27:AP41" si="63">AH27/AJ27</f>
        <v>18.447794528196535</v>
      </c>
      <c r="AQ27">
        <f t="shared" ref="AQ27:AQ41" si="64">AI27/AH27</f>
        <v>1.5800847457627119</v>
      </c>
      <c r="AR27">
        <f t="shared" ref="AR27:AR41" si="65">AK27/AH27</f>
        <v>0.63487817796610169</v>
      </c>
    </row>
    <row r="28" spans="1:44" x14ac:dyDescent="0.25">
      <c r="A28" s="5"/>
      <c r="B28" t="s">
        <v>140</v>
      </c>
      <c r="C28">
        <v>122.435</v>
      </c>
      <c r="D28">
        <v>4.7E-2</v>
      </c>
      <c r="E28">
        <v>2.0099999999999998</v>
      </c>
      <c r="J28">
        <v>4767.8770000000004</v>
      </c>
      <c r="K28">
        <v>0.73499999999999999</v>
      </c>
      <c r="L28">
        <v>31.24</v>
      </c>
      <c r="Q28">
        <v>0</v>
      </c>
      <c r="R28">
        <v>1917.069</v>
      </c>
      <c r="S28">
        <v>9.6000000000000002E-2</v>
      </c>
      <c r="T28">
        <v>4.09</v>
      </c>
      <c r="Y28">
        <v>0.40200000000000002</v>
      </c>
      <c r="Z28">
        <v>2298.1909999999998</v>
      </c>
      <c r="AA28">
        <v>0.53</v>
      </c>
      <c r="AB28">
        <v>27.05</v>
      </c>
    </row>
    <row r="29" spans="1:44" x14ac:dyDescent="0.25">
      <c r="A29" s="5"/>
      <c r="B29" t="s">
        <v>140</v>
      </c>
      <c r="C29">
        <v>110.645</v>
      </c>
      <c r="D29">
        <v>4.2999999999999997E-2</v>
      </c>
      <c r="E29">
        <v>1.98</v>
      </c>
      <c r="J29">
        <v>4424.9210000000003</v>
      </c>
      <c r="K29">
        <v>0.68</v>
      </c>
      <c r="L29">
        <v>31.53</v>
      </c>
      <c r="Q29">
        <v>0</v>
      </c>
      <c r="R29">
        <v>1785.7180000000001</v>
      </c>
      <c r="S29">
        <v>0.09</v>
      </c>
      <c r="T29">
        <v>4.18</v>
      </c>
      <c r="Y29">
        <v>0.40400000000000003</v>
      </c>
      <c r="Z29">
        <v>1978.0129999999999</v>
      </c>
      <c r="AA29">
        <v>0.45100000000000001</v>
      </c>
      <c r="AB29">
        <v>26.08</v>
      </c>
    </row>
    <row r="30" spans="1:44" x14ac:dyDescent="0.25">
      <c r="A30" s="5"/>
      <c r="B30" t="s">
        <v>141</v>
      </c>
      <c r="C30">
        <v>113.946</v>
      </c>
      <c r="D30">
        <v>4.3999999999999997E-2</v>
      </c>
      <c r="E30">
        <v>2.13</v>
      </c>
      <c r="F30">
        <f t="shared" ref="F30" si="66">AVERAGE(E30:E32)</f>
        <v>2.14</v>
      </c>
      <c r="G30">
        <v>2.6457513110645845E-2</v>
      </c>
      <c r="H30">
        <v>1.5275252316519432E-2</v>
      </c>
      <c r="I30">
        <v>0.71379683722053422</v>
      </c>
      <c r="J30">
        <v>5775.48</v>
      </c>
      <c r="K30">
        <v>0.89800000000000002</v>
      </c>
      <c r="L30">
        <v>43.35</v>
      </c>
      <c r="M30">
        <v>43.31666666666667</v>
      </c>
      <c r="N30">
        <v>0.28148416178060887</v>
      </c>
      <c r="O30">
        <v>0.16251495657665072</v>
      </c>
      <c r="P30">
        <v>0.37517881472100972</v>
      </c>
      <c r="Q30">
        <v>3.6097222222222225</v>
      </c>
      <c r="R30">
        <v>2251.3119999999999</v>
      </c>
      <c r="S30">
        <v>0.111</v>
      </c>
      <c r="T30">
        <v>5.36</v>
      </c>
      <c r="U30">
        <v>5.3533333333333344</v>
      </c>
      <c r="V30">
        <v>5.7735026918966474E-3</v>
      </c>
      <c r="W30">
        <v>3.3333333333335586E-3</v>
      </c>
      <c r="X30">
        <v>6.2266500622669203E-2</v>
      </c>
      <c r="Y30">
        <v>0.39</v>
      </c>
      <c r="Z30">
        <v>2985.0509999999999</v>
      </c>
      <c r="AA30">
        <v>0.70499999999999996</v>
      </c>
      <c r="AB30">
        <v>30.97</v>
      </c>
      <c r="AC30">
        <v>30.463333333333335</v>
      </c>
      <c r="AD30">
        <v>0.68039204384922947</v>
      </c>
      <c r="AE30">
        <v>0.39282452967083231</v>
      </c>
      <c r="AF30">
        <v>1.2894994955821173</v>
      </c>
      <c r="AH30">
        <f t="shared" ref="AH30:AH41" si="67">M30/12</f>
        <v>3.6097222222222225</v>
      </c>
      <c r="AI30">
        <f t="shared" ref="AI30:AI41" si="68">U30/1</f>
        <v>5.3533333333333344</v>
      </c>
      <c r="AJ30">
        <f t="shared" ref="AJ30:AJ41" si="69">F30/14</f>
        <v>0.15285714285714286</v>
      </c>
      <c r="AK30">
        <f t="shared" ref="AK30:AK41" si="70">AC30/16</f>
        <v>1.9039583333333334</v>
      </c>
      <c r="AM30">
        <f t="shared" ref="AM30:AM41" si="71">((2*AK30)-AI30+(3*AJ30))/AH30</f>
        <v>-0.3010883306766341</v>
      </c>
      <c r="AN30">
        <f t="shared" ref="AN30" si="72">1-(AM30/4)+((3*AJ30)/(4*AH30))</f>
        <v>1.1070315505963835</v>
      </c>
      <c r="AO30">
        <f t="shared" ref="AO30:AO40" si="73">AH30-(AI30/2)-(AJ30/2)+1</f>
        <v>1.8566269841269838</v>
      </c>
      <c r="AP30">
        <f t="shared" ref="AP30:AP41" si="74">AH30/AJ30</f>
        <v>23.615005192107997</v>
      </c>
      <c r="AQ30">
        <f t="shared" ref="AQ30:AQ41" si="75">AI30/AH30</f>
        <v>1.4830319353597539</v>
      </c>
      <c r="AR30">
        <f t="shared" ref="AR30:AR41" si="76">AK30/AH30</f>
        <v>0.52745286648711043</v>
      </c>
    </row>
    <row r="31" spans="1:44" x14ac:dyDescent="0.25">
      <c r="A31" s="5"/>
      <c r="B31" t="s">
        <v>141</v>
      </c>
      <c r="C31">
        <v>114.166</v>
      </c>
      <c r="D31">
        <v>4.3999999999999997E-2</v>
      </c>
      <c r="E31">
        <v>2.17</v>
      </c>
      <c r="J31">
        <v>5693.53</v>
      </c>
      <c r="K31">
        <v>0.88500000000000001</v>
      </c>
      <c r="L31">
        <v>43.58</v>
      </c>
      <c r="Q31">
        <v>0</v>
      </c>
      <c r="R31">
        <v>2193.6060000000002</v>
      </c>
      <c r="S31">
        <v>0.109</v>
      </c>
      <c r="T31">
        <v>5.35</v>
      </c>
      <c r="Y31">
        <v>0.38500000000000001</v>
      </c>
      <c r="Z31">
        <v>2979.4870000000001</v>
      </c>
      <c r="AA31">
        <v>0.70399999999999996</v>
      </c>
      <c r="AB31">
        <v>30.73</v>
      </c>
    </row>
    <row r="32" spans="1:44" x14ac:dyDescent="0.25">
      <c r="A32" s="5"/>
      <c r="B32" t="s">
        <v>141</v>
      </c>
      <c r="C32">
        <v>130.06299999999999</v>
      </c>
      <c r="D32">
        <v>0.05</v>
      </c>
      <c r="E32">
        <v>2.12</v>
      </c>
      <c r="J32">
        <v>6526.5879999999997</v>
      </c>
      <c r="K32">
        <v>1.022</v>
      </c>
      <c r="L32">
        <v>43.02</v>
      </c>
      <c r="Q32">
        <v>0</v>
      </c>
      <c r="R32">
        <v>2616.2979999999998</v>
      </c>
      <c r="S32">
        <v>0.127</v>
      </c>
      <c r="T32">
        <v>5.35</v>
      </c>
      <c r="Y32">
        <v>0.40100000000000002</v>
      </c>
      <c r="Z32">
        <v>2180.2220000000002</v>
      </c>
      <c r="AA32">
        <v>0.501</v>
      </c>
      <c r="AB32">
        <v>29.69</v>
      </c>
    </row>
    <row r="33" spans="1:44" x14ac:dyDescent="0.25">
      <c r="A33" s="5"/>
      <c r="B33" t="s">
        <v>142</v>
      </c>
      <c r="C33">
        <v>109.105</v>
      </c>
      <c r="D33">
        <v>4.2000000000000003E-2</v>
      </c>
      <c r="E33">
        <v>1.84</v>
      </c>
      <c r="F33">
        <f t="shared" ref="F33" si="77">AVERAGE(E33:E35)</f>
        <v>1.8266666666666669</v>
      </c>
      <c r="G33">
        <v>2.3094010767585049E-2</v>
      </c>
      <c r="H33">
        <v>1.3333333333333345E-2</v>
      </c>
      <c r="I33">
        <v>0.72992700729927051</v>
      </c>
      <c r="J33">
        <v>7189.098</v>
      </c>
      <c r="K33">
        <v>1.1319999999999999</v>
      </c>
      <c r="L33">
        <v>49.38</v>
      </c>
      <c r="M33">
        <v>49.18</v>
      </c>
      <c r="N33">
        <v>0.17776388834631399</v>
      </c>
      <c r="O33">
        <v>0.10263202878893897</v>
      </c>
      <c r="P33">
        <v>0.2086865164476189</v>
      </c>
      <c r="Q33">
        <v>4.0983333333333336</v>
      </c>
      <c r="R33">
        <v>2730.9050000000002</v>
      </c>
      <c r="S33">
        <v>0.13200000000000001</v>
      </c>
      <c r="T33">
        <v>5.76</v>
      </c>
      <c r="U33">
        <v>5.7633333333333328</v>
      </c>
      <c r="V33">
        <v>5.7735026918961348E-3</v>
      </c>
      <c r="W33">
        <v>3.3333333333332624E-3</v>
      </c>
      <c r="X33">
        <v>5.7836899942161873E-2</v>
      </c>
      <c r="Y33">
        <v>0.38</v>
      </c>
      <c r="Z33">
        <v>2260.8380000000002</v>
      </c>
      <c r="AA33">
        <v>0.52100000000000002</v>
      </c>
      <c r="AB33">
        <v>31.84</v>
      </c>
      <c r="AC33">
        <v>32.57</v>
      </c>
      <c r="AD33">
        <v>0.63788713735268399</v>
      </c>
      <c r="AE33">
        <v>0.36828431046317189</v>
      </c>
      <c r="AF33">
        <v>1.1307470385728335</v>
      </c>
      <c r="AH33">
        <f t="shared" ref="AH33:AH41" si="78">M33/12</f>
        <v>4.0983333333333336</v>
      </c>
      <c r="AI33">
        <f t="shared" ref="AI33:AI41" si="79">U33/1</f>
        <v>5.7633333333333328</v>
      </c>
      <c r="AJ33">
        <f t="shared" ref="AJ33:AJ41" si="80">F33/14</f>
        <v>0.1304761904761905</v>
      </c>
      <c r="AK33">
        <f t="shared" ref="AK33:AK41" si="81">AC33/16</f>
        <v>2.035625</v>
      </c>
      <c r="AM33">
        <f t="shared" ref="AM33:AM41" si="82">((2*AK33)-AI33+(3*AJ33))/AH33</f>
        <v>-0.31736187765061274</v>
      </c>
      <c r="AN33">
        <f t="shared" ref="AN33" si="83">1-(AM33/4)+((3*AJ33)/(4*AH33))</f>
        <v>1.1032177714518097</v>
      </c>
      <c r="AO33">
        <f t="shared" ref="AO33:AO40" si="84">AH33-(AI33/2)-(AJ33/2)+1</f>
        <v>2.1514285714285721</v>
      </c>
      <c r="AP33">
        <f t="shared" ref="AP33:AP41" si="85">AH33/AJ33</f>
        <v>31.410583941605836</v>
      </c>
      <c r="AQ33">
        <f t="shared" ref="AQ33:AQ41" si="86">AI33/AH33</f>
        <v>1.4062627084180559</v>
      </c>
      <c r="AR33">
        <f t="shared" ref="AR33:AR41" si="87">AK33/AH33</f>
        <v>0.49669581130540869</v>
      </c>
    </row>
    <row r="34" spans="1:44" x14ac:dyDescent="0.25">
      <c r="A34" s="5"/>
      <c r="B34" t="s">
        <v>142</v>
      </c>
      <c r="C34">
        <v>97.605000000000004</v>
      </c>
      <c r="D34">
        <v>3.7999999999999999E-2</v>
      </c>
      <c r="E34">
        <v>1.84</v>
      </c>
      <c r="J34">
        <v>6418.5029999999997</v>
      </c>
      <c r="K34">
        <v>1.004</v>
      </c>
      <c r="L34">
        <v>49.04</v>
      </c>
      <c r="Q34">
        <v>0</v>
      </c>
      <c r="R34">
        <v>2407.4369999999999</v>
      </c>
      <c r="S34">
        <v>0.11799999999999999</v>
      </c>
      <c r="T34">
        <v>5.76</v>
      </c>
      <c r="Y34">
        <v>0.375</v>
      </c>
      <c r="Z34">
        <v>2762.7710000000002</v>
      </c>
      <c r="AA34">
        <v>0.64800000000000002</v>
      </c>
      <c r="AB34">
        <v>33.020000000000003</v>
      </c>
    </row>
    <row r="35" spans="1:44" x14ac:dyDescent="0.25">
      <c r="A35" s="5"/>
      <c r="B35" t="s">
        <v>142</v>
      </c>
      <c r="C35">
        <v>90.11</v>
      </c>
      <c r="D35">
        <v>3.5000000000000003E-2</v>
      </c>
      <c r="E35">
        <v>1.8</v>
      </c>
      <c r="J35">
        <v>6083.24</v>
      </c>
      <c r="K35">
        <v>0.94899999999999995</v>
      </c>
      <c r="L35">
        <v>49.12</v>
      </c>
      <c r="Q35">
        <v>0</v>
      </c>
      <c r="R35">
        <v>2259.4549999999999</v>
      </c>
      <c r="S35">
        <v>0.111</v>
      </c>
      <c r="T35">
        <v>5.77</v>
      </c>
      <c r="Y35">
        <v>0.371</v>
      </c>
      <c r="Z35">
        <v>3087.4119999999998</v>
      </c>
      <c r="AA35">
        <v>0.73199999999999998</v>
      </c>
      <c r="AB35">
        <v>32.85</v>
      </c>
    </row>
    <row r="36" spans="1:44" x14ac:dyDescent="0.25">
      <c r="A36" s="5"/>
      <c r="B36" t="s">
        <v>143</v>
      </c>
      <c r="C36">
        <v>97.01</v>
      </c>
      <c r="D36">
        <v>3.7999999999999999E-2</v>
      </c>
      <c r="E36">
        <v>2.2599999999999998</v>
      </c>
      <c r="F36">
        <f t="shared" ref="F36" si="88">AVERAGE(E36:E38)</f>
        <v>2.3066666666666666</v>
      </c>
      <c r="G36">
        <v>4.1633319989322688E-2</v>
      </c>
      <c r="H36">
        <v>2.4037008503093284E-2</v>
      </c>
      <c r="I36">
        <v>1.0420668426196511</v>
      </c>
      <c r="J36">
        <v>5365.652</v>
      </c>
      <c r="K36">
        <v>0.83099999999999996</v>
      </c>
      <c r="L36">
        <v>50.06</v>
      </c>
      <c r="M36">
        <v>50.103333333333332</v>
      </c>
      <c r="N36">
        <v>4.5092497528227062E-2</v>
      </c>
      <c r="O36">
        <v>2.6034165586354428E-2</v>
      </c>
      <c r="P36">
        <v>5.1960945219255726E-2</v>
      </c>
      <c r="Q36">
        <v>4.1752777777777776</v>
      </c>
      <c r="R36">
        <v>1973.982</v>
      </c>
      <c r="S36">
        <v>9.9000000000000005E-2</v>
      </c>
      <c r="T36">
        <v>5.94</v>
      </c>
      <c r="U36">
        <v>5.9900000000000011</v>
      </c>
      <c r="V36">
        <v>5.5677643628299911E-2</v>
      </c>
      <c r="W36">
        <v>3.2145502536643007E-2</v>
      </c>
      <c r="X36">
        <v>0.5366527969389483</v>
      </c>
      <c r="Y36">
        <v>0.36799999999999999</v>
      </c>
      <c r="Z36">
        <v>2698.2159999999999</v>
      </c>
      <c r="AA36">
        <v>0.63100000000000001</v>
      </c>
      <c r="AB36">
        <v>31.96</v>
      </c>
      <c r="AC36">
        <v>32.130000000000003</v>
      </c>
      <c r="AD36">
        <v>0.80851716122788442</v>
      </c>
      <c r="AE36">
        <v>0.46679760067935117</v>
      </c>
      <c r="AF36">
        <v>1.4528403382488364</v>
      </c>
      <c r="AH36">
        <f t="shared" ref="AH36:AH41" si="89">M36/12</f>
        <v>4.1752777777777776</v>
      </c>
      <c r="AI36">
        <f t="shared" ref="AI36:AI41" si="90">U36/1</f>
        <v>5.9900000000000011</v>
      </c>
      <c r="AJ36">
        <f t="shared" ref="AJ36:AJ41" si="91">F36/14</f>
        <v>0.16476190476190475</v>
      </c>
      <c r="AK36">
        <f t="shared" ref="AK36:AK41" si="92">AC36/16</f>
        <v>2.0081250000000002</v>
      </c>
      <c r="AM36">
        <f t="shared" ref="AM36:AM41" si="93">((2*AK36)-AI36+(3*AJ36))/AH36</f>
        <v>-0.35433912770749998</v>
      </c>
      <c r="AN36">
        <f t="shared" ref="AN36" si="94">1-(AM36/4)+((3*AJ36)/(4*AH36))</f>
        <v>1.1181807597631561</v>
      </c>
      <c r="AO36">
        <f t="shared" ref="AO36:AO40" si="95">AH36-(AI36/2)-(AJ36/2)+1</f>
        <v>2.0978968253968246</v>
      </c>
      <c r="AP36">
        <f t="shared" ref="AP36:AP41" si="96">AH36/AJ36</f>
        <v>25.341281310211947</v>
      </c>
      <c r="AQ36">
        <f t="shared" ref="AQ36:AQ41" si="97">AI36/AH36</f>
        <v>1.4346350874858629</v>
      </c>
      <c r="AR36">
        <f t="shared" ref="AR36:AR41" si="98">AK36/AH36</f>
        <v>0.48095602421661904</v>
      </c>
    </row>
    <row r="37" spans="1:44" x14ac:dyDescent="0.25">
      <c r="A37" s="5"/>
      <c r="B37" t="s">
        <v>143</v>
      </c>
      <c r="C37">
        <v>100.336</v>
      </c>
      <c r="D37">
        <v>3.9E-2</v>
      </c>
      <c r="E37">
        <v>2.3199999999999998</v>
      </c>
      <c r="J37">
        <v>5410.5559999999996</v>
      </c>
      <c r="K37">
        <v>0.83899999999999997</v>
      </c>
      <c r="L37">
        <v>50.1</v>
      </c>
      <c r="Q37">
        <v>0</v>
      </c>
      <c r="R37">
        <v>2005.0070000000001</v>
      </c>
      <c r="S37">
        <v>0.1</v>
      </c>
      <c r="T37">
        <v>5.98</v>
      </c>
      <c r="Y37">
        <v>0.371</v>
      </c>
      <c r="Z37">
        <v>2068.2330000000002</v>
      </c>
      <c r="AA37">
        <v>0.47299999999999998</v>
      </c>
      <c r="AB37">
        <v>31.42</v>
      </c>
    </row>
    <row r="38" spans="1:44" x14ac:dyDescent="0.25">
      <c r="A38" s="5"/>
      <c r="B38" t="s">
        <v>143</v>
      </c>
      <c r="C38">
        <v>131.554</v>
      </c>
      <c r="D38">
        <v>5.0999999999999997E-2</v>
      </c>
      <c r="E38">
        <v>2.34</v>
      </c>
      <c r="J38">
        <v>6941.9260000000004</v>
      </c>
      <c r="K38">
        <v>1.091</v>
      </c>
      <c r="L38">
        <v>50.15</v>
      </c>
      <c r="Q38">
        <v>0</v>
      </c>
      <c r="R38">
        <v>2719.078</v>
      </c>
      <c r="S38">
        <v>0.13200000000000001</v>
      </c>
      <c r="T38">
        <v>6.05</v>
      </c>
      <c r="Y38">
        <v>0.39200000000000002</v>
      </c>
      <c r="Z38">
        <v>3010.7130000000002</v>
      </c>
      <c r="AA38">
        <v>0.71199999999999997</v>
      </c>
      <c r="AB38">
        <v>33.01</v>
      </c>
    </row>
    <row r="39" spans="1:44" x14ac:dyDescent="0.25">
      <c r="A39" s="5"/>
      <c r="B39" t="s">
        <v>144</v>
      </c>
      <c r="C39">
        <v>95.941000000000003</v>
      </c>
      <c r="D39">
        <v>3.6999999999999998E-2</v>
      </c>
      <c r="E39">
        <v>2.16</v>
      </c>
      <c r="F39">
        <f t="shared" ref="F39" si="99">AVERAGE(E39:E41)</f>
        <v>2.16</v>
      </c>
      <c r="G39">
        <v>2.0000000000000018E-2</v>
      </c>
      <c r="H39">
        <v>1.1547005383792526E-2</v>
      </c>
      <c r="I39">
        <v>0.53458358258298722</v>
      </c>
      <c r="J39">
        <v>5470.1540000000005</v>
      </c>
      <c r="K39">
        <v>0.85099999999999998</v>
      </c>
      <c r="L39">
        <v>49.8</v>
      </c>
      <c r="M39">
        <v>49.873333333333335</v>
      </c>
      <c r="N39">
        <v>0.15373136743466739</v>
      </c>
      <c r="O39">
        <v>8.8756846371294496E-2</v>
      </c>
      <c r="P39">
        <v>0.17796453623438274</v>
      </c>
      <c r="Q39">
        <v>4.1561111111111115</v>
      </c>
      <c r="R39">
        <v>2079.2420000000002</v>
      </c>
      <c r="S39">
        <v>0.10299999999999999</v>
      </c>
      <c r="T39">
        <v>6.03</v>
      </c>
      <c r="U39">
        <v>6.086666666666666</v>
      </c>
      <c r="V39">
        <v>5.1316014394468618E-2</v>
      </c>
      <c r="W39">
        <v>2.9627314724385168E-2</v>
      </c>
      <c r="X39">
        <v>0.48675763512133358</v>
      </c>
      <c r="Y39">
        <v>0.38</v>
      </c>
      <c r="Z39">
        <v>3256.2170000000001</v>
      </c>
      <c r="AA39">
        <v>0.77700000000000002</v>
      </c>
      <c r="AB39">
        <v>32.880000000000003</v>
      </c>
      <c r="AC39">
        <v>31.486666666666668</v>
      </c>
      <c r="AD39">
        <v>1.5419576302004345</v>
      </c>
      <c r="AE39">
        <v>0.89024965287521829</v>
      </c>
      <c r="AF39">
        <v>2.82738615141399</v>
      </c>
      <c r="AH39">
        <f t="shared" ref="AH39:AH41" si="100">M39/12</f>
        <v>4.1561111111111115</v>
      </c>
      <c r="AI39">
        <f t="shared" ref="AI39:AI41" si="101">U39/1</f>
        <v>6.086666666666666</v>
      </c>
      <c r="AJ39">
        <f t="shared" ref="AJ39:AJ41" si="102">F39/14</f>
        <v>0.1542857142857143</v>
      </c>
      <c r="AK39">
        <f t="shared" ref="AK39:AK41" si="103">AC39/16</f>
        <v>1.9679166666666668</v>
      </c>
      <c r="AM39">
        <f t="shared" ref="AM39:AM41" si="104">((2*AK39)-AI39+(3*AJ39))/AH39</f>
        <v>-0.40614318177478159</v>
      </c>
      <c r="AN39">
        <f t="shared" ref="AN39" si="105">1-(AM39/4)+((3*AJ39)/(4*AH39))</f>
        <v>1.1293777569843604</v>
      </c>
      <c r="AO39">
        <f t="shared" ref="AO39:AO40" si="106">AH39-(AI39/2)-(AJ39/2)+1</f>
        <v>2.0356349206349211</v>
      </c>
      <c r="AP39">
        <f t="shared" ref="AP39:AP41" si="107">AH39/AJ39</f>
        <v>26.93775720164609</v>
      </c>
      <c r="AQ39">
        <f t="shared" ref="AQ39:AQ41" si="108">AI39/AH39</f>
        <v>1.4645100922336582</v>
      </c>
      <c r="AR39">
        <f t="shared" ref="AR39:AR41" si="109">AK39/AH39</f>
        <v>0.47349953214810853</v>
      </c>
    </row>
    <row r="40" spans="1:44" x14ac:dyDescent="0.25">
      <c r="A40" s="5"/>
      <c r="B40" t="s">
        <v>144</v>
      </c>
      <c r="C40">
        <v>130.286</v>
      </c>
      <c r="D40">
        <v>0.05</v>
      </c>
      <c r="E40">
        <v>2.14</v>
      </c>
      <c r="J40">
        <v>7399.1880000000001</v>
      </c>
      <c r="K40">
        <v>1.171</v>
      </c>
      <c r="L40">
        <v>50.05</v>
      </c>
      <c r="Q40">
        <v>0</v>
      </c>
      <c r="R40">
        <v>2992.2269999999999</v>
      </c>
      <c r="S40">
        <v>0.14299999999999999</v>
      </c>
      <c r="T40">
        <v>6.13</v>
      </c>
      <c r="Y40">
        <v>0.40400000000000003</v>
      </c>
      <c r="Z40">
        <v>2421.2950000000001</v>
      </c>
      <c r="AA40">
        <v>0.56100000000000005</v>
      </c>
      <c r="AB40">
        <v>29.83</v>
      </c>
    </row>
    <row r="41" spans="1:44" x14ac:dyDescent="0.25">
      <c r="A41" s="5"/>
      <c r="B41" t="s">
        <v>144</v>
      </c>
      <c r="C41">
        <v>116.929</v>
      </c>
      <c r="D41">
        <v>4.4999999999999998E-2</v>
      </c>
      <c r="E41">
        <v>2.1800000000000002</v>
      </c>
      <c r="J41">
        <v>6540.4809999999998</v>
      </c>
      <c r="K41">
        <v>1.0269999999999999</v>
      </c>
      <c r="L41">
        <v>49.77</v>
      </c>
      <c r="Q41">
        <v>0</v>
      </c>
      <c r="R41">
        <v>2593.5990000000002</v>
      </c>
      <c r="S41">
        <v>0.126</v>
      </c>
      <c r="T41">
        <v>6.1</v>
      </c>
      <c r="Y41">
        <v>0.39700000000000002</v>
      </c>
      <c r="Z41">
        <v>2391.5010000000002</v>
      </c>
      <c r="AA41">
        <v>0.55300000000000005</v>
      </c>
      <c r="AB41">
        <v>31.75</v>
      </c>
    </row>
    <row r="43" spans="1:44" x14ac:dyDescent="0.25">
      <c r="A43" s="5" t="s">
        <v>145</v>
      </c>
      <c r="B43" t="s">
        <v>146</v>
      </c>
      <c r="C43">
        <v>49.536000000000001</v>
      </c>
      <c r="D43">
        <v>1.9E-2</v>
      </c>
      <c r="E43">
        <v>1.24</v>
      </c>
      <c r="F43">
        <f>AVERAGE(E43:E45)</f>
        <v>1.1866666666666665</v>
      </c>
      <c r="G43">
        <v>5.5075705472861072E-2</v>
      </c>
      <c r="H43">
        <v>3.1797973380564885E-2</v>
      </c>
      <c r="I43">
        <v>2.67960449836221</v>
      </c>
      <c r="J43">
        <v>4745.4809999999998</v>
      </c>
      <c r="K43">
        <v>0.73899999999999999</v>
      </c>
      <c r="L43">
        <v>48.51</v>
      </c>
      <c r="M43">
        <v>48.776666666666664</v>
      </c>
      <c r="N43">
        <v>0.33306655991458095</v>
      </c>
      <c r="O43">
        <v>0.19229606802474594</v>
      </c>
      <c r="P43">
        <v>0.39423782141340663</v>
      </c>
      <c r="Q43">
        <v>4.0647222222222217</v>
      </c>
      <c r="R43">
        <v>1828.874</v>
      </c>
      <c r="S43">
        <v>9.1999999999999998E-2</v>
      </c>
      <c r="T43">
        <v>6.01</v>
      </c>
      <c r="U43">
        <v>6.16</v>
      </c>
      <c r="V43">
        <v>0.13747727084867548</v>
      </c>
      <c r="W43">
        <v>7.9372539331937886E-2</v>
      </c>
      <c r="X43">
        <v>1.2885152488950955</v>
      </c>
      <c r="Y43">
        <v>0.38500000000000001</v>
      </c>
      <c r="Z43">
        <v>3610.377</v>
      </c>
      <c r="AA43">
        <v>0.90200000000000002</v>
      </c>
      <c r="AB43">
        <v>43.24</v>
      </c>
      <c r="AC43">
        <v>42.343333333333334</v>
      </c>
      <c r="AD43">
        <v>0.98439490720611511</v>
      </c>
      <c r="AE43">
        <v>0.56834066466434729</v>
      </c>
      <c r="AF43">
        <v>1.3422199433149979</v>
      </c>
      <c r="AH43">
        <f>M43/12</f>
        <v>4.0647222222222217</v>
      </c>
      <c r="AI43">
        <f>U43/1</f>
        <v>6.16</v>
      </c>
      <c r="AJ43">
        <f>F43/14</f>
        <v>8.4761904761904747E-2</v>
      </c>
      <c r="AK43">
        <f>AC43/16</f>
        <v>2.6464583333333334</v>
      </c>
      <c r="AM43">
        <f>((2*AK43)-AI43+(3*AJ43))/AH43</f>
        <v>-0.15076002382091364</v>
      </c>
      <c r="AN43">
        <f>1-(AM43/4)+((3*AJ43)/(4*AH43))</f>
        <v>1.0533298025011959</v>
      </c>
      <c r="AO43">
        <f>AH43-(AI43/2)-(AJ43/2)+1</f>
        <v>1.9423412698412692</v>
      </c>
      <c r="AP43">
        <f>AH43/AJ43</f>
        <v>47.954588014981276</v>
      </c>
      <c r="AQ43">
        <f>AI43/AH43</f>
        <v>1.515478712499146</v>
      </c>
      <c r="AR43">
        <f>AK43/AH43</f>
        <v>0.65107975124718109</v>
      </c>
    </row>
    <row r="44" spans="1:44" x14ac:dyDescent="0.25">
      <c r="A44" s="5"/>
      <c r="B44" t="s">
        <v>146</v>
      </c>
      <c r="C44">
        <v>47.042000000000002</v>
      </c>
      <c r="D44">
        <v>1.7999999999999999E-2</v>
      </c>
      <c r="E44">
        <v>1.19</v>
      </c>
      <c r="J44">
        <v>4748.0529999999999</v>
      </c>
      <c r="K44">
        <v>0.74</v>
      </c>
      <c r="L44">
        <v>49.15</v>
      </c>
      <c r="Q44">
        <v>0</v>
      </c>
      <c r="R44">
        <v>1862.4659999999999</v>
      </c>
      <c r="S44">
        <v>9.2999999999999999E-2</v>
      </c>
      <c r="T44">
        <v>6.19</v>
      </c>
      <c r="Y44">
        <v>0.39200000000000002</v>
      </c>
      <c r="Z44">
        <v>3281.64</v>
      </c>
      <c r="AA44">
        <v>0.8</v>
      </c>
      <c r="AB44">
        <v>42.5</v>
      </c>
    </row>
    <row r="45" spans="1:44" x14ac:dyDescent="0.25">
      <c r="A45" s="5"/>
      <c r="B45" t="s">
        <v>146</v>
      </c>
      <c r="C45">
        <v>76.674999999999997</v>
      </c>
      <c r="D45">
        <v>2.9000000000000001E-2</v>
      </c>
      <c r="E45">
        <v>1.1299999999999999</v>
      </c>
      <c r="J45">
        <v>7844.1869999999999</v>
      </c>
      <c r="K45">
        <v>1.26</v>
      </c>
      <c r="L45">
        <v>48.67</v>
      </c>
      <c r="Q45">
        <v>0</v>
      </c>
      <c r="R45">
        <v>3330.277</v>
      </c>
      <c r="S45">
        <v>0.16300000000000001</v>
      </c>
      <c r="T45">
        <v>6.28</v>
      </c>
      <c r="Y45">
        <v>0.42499999999999999</v>
      </c>
      <c r="Z45">
        <v>2791.3679999999999</v>
      </c>
      <c r="AA45">
        <v>0.65900000000000003</v>
      </c>
      <c r="AB45">
        <v>41.29</v>
      </c>
    </row>
    <row r="46" spans="1:44" x14ac:dyDescent="0.25">
      <c r="A46" s="5"/>
      <c r="B46" t="s">
        <v>151</v>
      </c>
      <c r="C46">
        <v>72.17</v>
      </c>
      <c r="D46">
        <v>2.8000000000000001E-2</v>
      </c>
      <c r="E46">
        <v>1.65</v>
      </c>
      <c r="F46">
        <f t="shared" ref="F46" si="110">AVERAGE(E46:E48)</f>
        <v>1.7</v>
      </c>
      <c r="G46">
        <v>4.3588989435406775E-2</v>
      </c>
      <c r="H46">
        <v>2.5166114784235857E-2</v>
      </c>
      <c r="I46">
        <v>1.4803596931903447</v>
      </c>
      <c r="J46">
        <v>4977.99</v>
      </c>
      <c r="K46">
        <v>0.77400000000000002</v>
      </c>
      <c r="L46">
        <v>46.14</v>
      </c>
      <c r="M46">
        <v>46.256666666666668</v>
      </c>
      <c r="N46">
        <v>0.15307950004273288</v>
      </c>
      <c r="O46">
        <v>8.8380490557085162E-2</v>
      </c>
      <c r="P46">
        <v>0.19106541159562981</v>
      </c>
      <c r="Q46">
        <v>3.8547222222222222</v>
      </c>
      <c r="R46">
        <v>1859.252</v>
      </c>
      <c r="S46">
        <v>9.5000000000000001E-2</v>
      </c>
      <c r="T46">
        <v>5.66</v>
      </c>
      <c r="U46">
        <v>5.7166666666666659</v>
      </c>
      <c r="V46">
        <v>5.5075705472860732E-2</v>
      </c>
      <c r="W46">
        <v>3.1797973380564691E-2</v>
      </c>
      <c r="X46">
        <v>0.5562327705055049</v>
      </c>
      <c r="Y46">
        <v>0.373</v>
      </c>
      <c r="Z46">
        <v>3765.69</v>
      </c>
      <c r="AA46">
        <v>0.95299999999999996</v>
      </c>
      <c r="AB46">
        <v>45.58</v>
      </c>
      <c r="AC46">
        <v>43.823333333333331</v>
      </c>
      <c r="AD46">
        <v>1.972164631397018</v>
      </c>
      <c r="AE46">
        <v>1.1386297808233274</v>
      </c>
      <c r="AF46">
        <v>2.5982272324256352</v>
      </c>
      <c r="AH46">
        <f t="shared" ref="AH46:AH60" si="111">M46/12</f>
        <v>3.8547222222222222</v>
      </c>
      <c r="AI46">
        <f t="shared" ref="AI46:AI60" si="112">U46/1</f>
        <v>5.7166666666666659</v>
      </c>
      <c r="AJ46">
        <f t="shared" ref="AJ46:AJ60" si="113">F46/14</f>
        <v>0.12142857142857143</v>
      </c>
      <c r="AK46">
        <f t="shared" ref="AK46:AK60" si="114">AC46/16</f>
        <v>2.7389583333333332</v>
      </c>
      <c r="AM46">
        <f t="shared" ref="AM46:AM60" si="115">((2*AK46)-AI46+(3*AJ46))/AH46</f>
        <v>3.2566734267390138E-2</v>
      </c>
      <c r="AN46">
        <f t="shared" ref="AN46" si="116">1-(AM46/4)+((3*AJ46)/(4*AH46))</f>
        <v>1.0154842545218707</v>
      </c>
      <c r="AO46">
        <f t="shared" ref="AO46:AO58" si="117">AH46-(AI46/2)-(AJ46/2)+1</f>
        <v>1.9356746031746035</v>
      </c>
      <c r="AP46">
        <f t="shared" ref="AP46:AP60" si="118">AH46/AJ46</f>
        <v>31.744771241830065</v>
      </c>
      <c r="AQ46">
        <f t="shared" ref="AQ46:AQ60" si="119">AI46/AH46</f>
        <v>1.4830294732290838</v>
      </c>
      <c r="AR46">
        <f t="shared" ref="AR46:AR60" si="120">AK46/AH46</f>
        <v>0.71054622757080055</v>
      </c>
    </row>
    <row r="47" spans="1:44" x14ac:dyDescent="0.25">
      <c r="A47" s="5"/>
      <c r="B47" t="s">
        <v>151</v>
      </c>
      <c r="C47">
        <v>75.697000000000003</v>
      </c>
      <c r="D47">
        <v>2.9000000000000001E-2</v>
      </c>
      <c r="E47">
        <v>1.72</v>
      </c>
      <c r="J47">
        <v>4992.7309999999998</v>
      </c>
      <c r="K47">
        <v>0.77600000000000002</v>
      </c>
      <c r="L47">
        <v>46.2</v>
      </c>
      <c r="Q47">
        <v>0</v>
      </c>
      <c r="R47">
        <v>1905.5619999999999</v>
      </c>
      <c r="S47">
        <v>9.7000000000000003E-2</v>
      </c>
      <c r="T47">
        <v>5.77</v>
      </c>
      <c r="Y47">
        <v>0.38200000000000001</v>
      </c>
      <c r="Z47">
        <v>3410.1480000000001</v>
      </c>
      <c r="AA47">
        <v>0.83899999999999997</v>
      </c>
      <c r="AB47">
        <v>44.2</v>
      </c>
    </row>
    <row r="48" spans="1:44" x14ac:dyDescent="0.25">
      <c r="A48" s="5"/>
      <c r="B48" t="s">
        <v>151</v>
      </c>
      <c r="C48">
        <v>69.331000000000003</v>
      </c>
      <c r="D48">
        <v>2.7E-2</v>
      </c>
      <c r="E48">
        <v>1.73</v>
      </c>
      <c r="J48">
        <v>4600.4920000000002</v>
      </c>
      <c r="K48">
        <v>0.71199999999999997</v>
      </c>
      <c r="L48">
        <v>46.43</v>
      </c>
      <c r="Q48">
        <v>0</v>
      </c>
      <c r="R48">
        <v>1706.8979999999999</v>
      </c>
      <c r="S48">
        <v>8.7999999999999995E-2</v>
      </c>
      <c r="T48">
        <v>5.72</v>
      </c>
      <c r="Y48">
        <v>0.371</v>
      </c>
      <c r="Z48">
        <v>3000.0839999999998</v>
      </c>
      <c r="AA48">
        <v>0.71799999999999997</v>
      </c>
      <c r="AB48">
        <v>41.69</v>
      </c>
    </row>
    <row r="49" spans="1:44" x14ac:dyDescent="0.25">
      <c r="A49" s="5"/>
      <c r="B49" t="s">
        <v>148</v>
      </c>
      <c r="C49">
        <v>80.768000000000001</v>
      </c>
      <c r="D49">
        <v>3.1E-2</v>
      </c>
      <c r="E49">
        <v>1.99</v>
      </c>
      <c r="F49">
        <f t="shared" ref="F49" si="121">AVERAGE(E49:E51)</f>
        <v>1.9766666666666666</v>
      </c>
      <c r="G49">
        <v>1.1547005383792525E-2</v>
      </c>
      <c r="H49">
        <v>6.6666666666666723E-3</v>
      </c>
      <c r="I49">
        <v>0.337268128161889</v>
      </c>
      <c r="J49">
        <v>4635.768</v>
      </c>
      <c r="K49">
        <v>0.72199999999999998</v>
      </c>
      <c r="L49">
        <v>46.73</v>
      </c>
      <c r="M49">
        <v>46.723333333333336</v>
      </c>
      <c r="N49">
        <v>8.0208062770104643E-2</v>
      </c>
      <c r="O49">
        <v>4.630814663149832E-2</v>
      </c>
      <c r="P49">
        <v>9.911139323285649E-2</v>
      </c>
      <c r="Q49">
        <v>3.8936111111111114</v>
      </c>
      <c r="R49">
        <v>1724.0150000000001</v>
      </c>
      <c r="S49">
        <v>8.6999999999999994E-2</v>
      </c>
      <c r="T49">
        <v>5.62</v>
      </c>
      <c r="U49">
        <v>5.7399999999999993</v>
      </c>
      <c r="V49">
        <v>0.11532562594670773</v>
      </c>
      <c r="W49">
        <v>6.6583281184793799E-2</v>
      </c>
      <c r="X49">
        <v>1.159987477087</v>
      </c>
      <c r="Y49">
        <v>0.372</v>
      </c>
      <c r="Z49">
        <v>3501.5990000000002</v>
      </c>
      <c r="AA49">
        <v>0.86799999999999999</v>
      </c>
      <c r="AB49">
        <v>36.880000000000003</v>
      </c>
      <c r="AC49">
        <v>35.53</v>
      </c>
      <c r="AD49">
        <v>1.2340583454602148</v>
      </c>
      <c r="AE49">
        <v>0.71248391794715926</v>
      </c>
      <c r="AF49">
        <v>2.0053023302762716</v>
      </c>
      <c r="AH49">
        <f t="shared" ref="AH49:AH60" si="122">M49/12</f>
        <v>3.8936111111111114</v>
      </c>
      <c r="AI49">
        <f t="shared" ref="AI49:AI60" si="123">U49/1</f>
        <v>5.7399999999999993</v>
      </c>
      <c r="AJ49">
        <f t="shared" ref="AJ49:AJ60" si="124">F49/14</f>
        <v>0.14119047619047617</v>
      </c>
      <c r="AK49">
        <f t="shared" ref="AK49:AK60" si="125">AC49/16</f>
        <v>2.2206250000000001</v>
      </c>
      <c r="AM49">
        <f t="shared" ref="AM49:AM60" si="126">((2*AK49)-AI49+(3*AJ49))/AH49</f>
        <v>-0.22477297974908</v>
      </c>
      <c r="AN49">
        <f t="shared" ref="AN49" si="127">1-(AM49/4)+((3*AJ49)/(4*AH49))</f>
        <v>1.0833898123706927</v>
      </c>
      <c r="AO49">
        <f t="shared" ref="AO49:AO58" si="128">AH49-(AI49/2)-(AJ49/2)+1</f>
        <v>1.9530158730158735</v>
      </c>
      <c r="AP49">
        <f t="shared" ref="AP49:AP60" si="129">AH49/AJ49</f>
        <v>27.577009555930303</v>
      </c>
      <c r="AQ49">
        <f t="shared" ref="AQ49:AQ60" si="130">AI49/AH49</f>
        <v>1.4742098879931509</v>
      </c>
      <c r="AR49">
        <f t="shared" ref="AR49:AR60" si="131">AK49/AH49</f>
        <v>0.57032531925519014</v>
      </c>
    </row>
    <row r="50" spans="1:44" x14ac:dyDescent="0.25">
      <c r="A50" s="5"/>
      <c r="B50" t="s">
        <v>148</v>
      </c>
      <c r="C50">
        <v>94.11</v>
      </c>
      <c r="D50">
        <v>3.5999999999999997E-2</v>
      </c>
      <c r="E50">
        <v>1.97</v>
      </c>
      <c r="J50">
        <v>5416.4970000000003</v>
      </c>
      <c r="K50">
        <v>0.84899999999999998</v>
      </c>
      <c r="L50">
        <v>46.64</v>
      </c>
      <c r="Q50">
        <v>0</v>
      </c>
      <c r="R50">
        <v>2108.7510000000002</v>
      </c>
      <c r="S50">
        <v>0.105</v>
      </c>
      <c r="T50">
        <v>5.75</v>
      </c>
      <c r="Y50">
        <v>0.38900000000000001</v>
      </c>
      <c r="Z50">
        <v>2492.0419999999999</v>
      </c>
      <c r="AA50">
        <v>0.57699999999999996</v>
      </c>
      <c r="AB50">
        <v>34.46</v>
      </c>
    </row>
    <row r="51" spans="1:44" x14ac:dyDescent="0.25">
      <c r="A51" s="5"/>
      <c r="B51" t="s">
        <v>148</v>
      </c>
      <c r="C51">
        <v>128.39699999999999</v>
      </c>
      <c r="D51">
        <v>4.9000000000000002E-2</v>
      </c>
      <c r="E51">
        <v>1.97</v>
      </c>
      <c r="J51">
        <v>7273.1019999999999</v>
      </c>
      <c r="K51">
        <v>1.1619999999999999</v>
      </c>
      <c r="L51">
        <v>46.8</v>
      </c>
      <c r="Q51">
        <v>0</v>
      </c>
      <c r="R51">
        <v>2967.7579999999998</v>
      </c>
      <c r="S51">
        <v>0.14499999999999999</v>
      </c>
      <c r="T51">
        <v>5.85</v>
      </c>
      <c r="Y51">
        <v>0.40799999999999997</v>
      </c>
      <c r="Z51">
        <v>2783.114</v>
      </c>
      <c r="AA51">
        <v>0.65600000000000003</v>
      </c>
      <c r="AB51">
        <v>35.25</v>
      </c>
    </row>
    <row r="52" spans="1:44" x14ac:dyDescent="0.25">
      <c r="A52" s="5"/>
      <c r="B52" t="s">
        <v>149</v>
      </c>
      <c r="C52">
        <v>68.153000000000006</v>
      </c>
      <c r="D52">
        <v>2.5999999999999999E-2</v>
      </c>
      <c r="E52">
        <v>1.24</v>
      </c>
      <c r="F52">
        <f t="shared" ref="F52" si="132">AVERAGE(E52:E54)</f>
        <v>1.2133333333333332</v>
      </c>
      <c r="G52">
        <v>6.4291005073286417E-2</v>
      </c>
      <c r="H52">
        <v>3.7118429085533512E-2</v>
      </c>
      <c r="I52">
        <v>3.0592111883681472</v>
      </c>
      <c r="J52">
        <v>6408.4409999999998</v>
      </c>
      <c r="K52">
        <v>1.0149999999999999</v>
      </c>
      <c r="L52">
        <v>48.52</v>
      </c>
      <c r="M52">
        <v>48.31666666666667</v>
      </c>
      <c r="N52">
        <v>0.50658990646610003</v>
      </c>
      <c r="O52">
        <v>0.29247981886695018</v>
      </c>
      <c r="P52">
        <v>0.60533939744798237</v>
      </c>
      <c r="Q52">
        <v>4.0263888888888895</v>
      </c>
      <c r="R52">
        <v>2325.4079999999999</v>
      </c>
      <c r="S52">
        <v>0.115</v>
      </c>
      <c r="T52">
        <v>5.49</v>
      </c>
      <c r="U52">
        <v>5.5799999999999992</v>
      </c>
      <c r="V52">
        <v>7.9372539331937539E-2</v>
      </c>
      <c r="W52">
        <v>4.5825756949558302E-2</v>
      </c>
      <c r="X52">
        <v>0.82125012454405577</v>
      </c>
      <c r="Y52">
        <v>0.36299999999999999</v>
      </c>
      <c r="Z52">
        <v>3316.2190000000001</v>
      </c>
      <c r="AA52">
        <v>0.81100000000000005</v>
      </c>
      <c r="AB52">
        <v>40.96</v>
      </c>
      <c r="AC52">
        <v>40.6</v>
      </c>
      <c r="AD52">
        <v>0.54744862772684011</v>
      </c>
      <c r="AE52">
        <v>0.31606961258558236</v>
      </c>
      <c r="AF52">
        <v>0.77849658272310918</v>
      </c>
      <c r="AH52">
        <f t="shared" ref="AH52:AH60" si="133">M52/12</f>
        <v>4.0263888888888895</v>
      </c>
      <c r="AI52">
        <f t="shared" ref="AI52:AI60" si="134">U52/1</f>
        <v>5.5799999999999992</v>
      </c>
      <c r="AJ52">
        <f t="shared" ref="AJ52:AJ60" si="135">F52/14</f>
        <v>8.6666666666666656E-2</v>
      </c>
      <c r="AK52">
        <f t="shared" ref="AK52:AK60" si="136">AC52/16</f>
        <v>2.5375000000000001</v>
      </c>
      <c r="AM52">
        <f t="shared" ref="AM52:AM60" si="137">((2*AK52)-AI52+(3*AJ52))/AH52</f>
        <v>-6.0848568471886612E-2</v>
      </c>
      <c r="AN52">
        <f t="shared" ref="AN52" si="138">1-(AM52/4)+((3*AJ52)/(4*AH52))</f>
        <v>1.0313556398758192</v>
      </c>
      <c r="AO52">
        <f t="shared" ref="AO52:AO58" si="139">AH52-(AI52/2)-(AJ52/2)+1</f>
        <v>2.1930555555555564</v>
      </c>
      <c r="AP52">
        <f t="shared" ref="AP52:AP60" si="140">AH52/AJ52</f>
        <v>46.458333333333343</v>
      </c>
      <c r="AQ52">
        <f t="shared" ref="AQ52:AQ60" si="141">AI52/AH52</f>
        <v>1.3858571921352187</v>
      </c>
      <c r="AR52">
        <f t="shared" ref="AR52:AR60" si="142">AK52/AH52</f>
        <v>0.630217316315971</v>
      </c>
    </row>
    <row r="53" spans="1:44" x14ac:dyDescent="0.25">
      <c r="A53" s="5"/>
      <c r="B53" t="s">
        <v>149</v>
      </c>
      <c r="C53">
        <v>65.676000000000002</v>
      </c>
      <c r="D53">
        <v>2.5000000000000001E-2</v>
      </c>
      <c r="E53">
        <v>1.26</v>
      </c>
      <c r="J53">
        <v>6116.5119999999997</v>
      </c>
      <c r="K53">
        <v>0.96599999999999997</v>
      </c>
      <c r="L53">
        <v>48.69</v>
      </c>
      <c r="Q53">
        <v>0</v>
      </c>
      <c r="R53">
        <v>2262.116</v>
      </c>
      <c r="S53">
        <v>0.112</v>
      </c>
      <c r="T53">
        <v>5.64</v>
      </c>
      <c r="Y53">
        <v>0.37</v>
      </c>
      <c r="Z53">
        <v>3089.68</v>
      </c>
      <c r="AA53">
        <v>0.74299999999999999</v>
      </c>
      <c r="AB53">
        <v>40.869999999999997</v>
      </c>
    </row>
    <row r="54" spans="1:44" x14ac:dyDescent="0.25">
      <c r="A54" s="5"/>
      <c r="B54" t="s">
        <v>149</v>
      </c>
      <c r="C54">
        <v>57.991999999999997</v>
      </c>
      <c r="D54">
        <v>2.1999999999999999E-2</v>
      </c>
      <c r="E54">
        <v>1.1399999999999999</v>
      </c>
      <c r="J54">
        <v>5865.9070000000002</v>
      </c>
      <c r="K54">
        <v>0.92400000000000004</v>
      </c>
      <c r="L54">
        <v>47.74</v>
      </c>
      <c r="Q54">
        <v>0</v>
      </c>
      <c r="R54">
        <v>2193.105</v>
      </c>
      <c r="S54">
        <v>0.109</v>
      </c>
      <c r="T54">
        <v>5.61</v>
      </c>
      <c r="Y54">
        <v>0.374</v>
      </c>
      <c r="Z54">
        <v>2754.3710000000001</v>
      </c>
      <c r="AA54">
        <v>0.64800000000000002</v>
      </c>
      <c r="AB54">
        <v>39.97</v>
      </c>
    </row>
    <row r="55" spans="1:44" x14ac:dyDescent="0.25">
      <c r="A55" s="5"/>
      <c r="B55" t="s">
        <v>147</v>
      </c>
      <c r="C55">
        <v>61.595999999999997</v>
      </c>
      <c r="D55">
        <v>2.3E-2</v>
      </c>
      <c r="E55">
        <v>1.33</v>
      </c>
      <c r="F55">
        <f t="shared" ref="F55" si="143">AVERAGE(E55:E57)</f>
        <v>1.3466666666666667</v>
      </c>
      <c r="G55">
        <v>2.0816659994661344E-2</v>
      </c>
      <c r="H55">
        <v>1.2018504251546642E-2</v>
      </c>
      <c r="I55">
        <v>0.89246318699603788</v>
      </c>
      <c r="J55">
        <v>5523.2439999999997</v>
      </c>
      <c r="K55">
        <v>0.86699999999999999</v>
      </c>
      <c r="L55">
        <v>49.09</v>
      </c>
      <c r="M55">
        <v>49.326666666666661</v>
      </c>
      <c r="N55">
        <v>0.21501937897159942</v>
      </c>
      <c r="O55">
        <v>0.12414149633023909</v>
      </c>
      <c r="P55">
        <v>0.2516721779907537</v>
      </c>
      <c r="Q55">
        <v>4.1105555555555551</v>
      </c>
      <c r="R55">
        <v>2045.377</v>
      </c>
      <c r="S55">
        <v>0.10199999999999999</v>
      </c>
      <c r="T55">
        <v>5.76</v>
      </c>
      <c r="U55">
        <v>5.876666666666666</v>
      </c>
      <c r="V55">
        <v>0.10214368964029724</v>
      </c>
      <c r="W55">
        <v>5.8972686709847205E-2</v>
      </c>
      <c r="X55">
        <v>1.0035057296060219</v>
      </c>
      <c r="Y55">
        <v>0.37</v>
      </c>
      <c r="Z55">
        <v>3623.701</v>
      </c>
      <c r="AA55">
        <v>0.90600000000000003</v>
      </c>
      <c r="AB55">
        <v>40.35</v>
      </c>
      <c r="AC55">
        <v>41.093333333333334</v>
      </c>
      <c r="AD55">
        <v>0.68529798871245318</v>
      </c>
      <c r="AE55">
        <v>0.39565697825824397</v>
      </c>
      <c r="AF55">
        <v>0.96282522288670658</v>
      </c>
      <c r="AH55">
        <f t="shared" ref="AH55:AH60" si="144">M55/12</f>
        <v>4.1105555555555551</v>
      </c>
      <c r="AI55">
        <f t="shared" ref="AI55:AI60" si="145">U55/1</f>
        <v>5.876666666666666</v>
      </c>
      <c r="AJ55">
        <f t="shared" ref="AJ55:AJ60" si="146">F55/14</f>
        <v>9.6190476190476187E-2</v>
      </c>
      <c r="AK55">
        <f t="shared" ref="AK55:AK60" si="147">AC55/16</f>
        <v>2.5683333333333334</v>
      </c>
      <c r="AM55">
        <f t="shared" ref="AM55:AM60" si="148">((2*AK55)-AI55+(3*AJ55))/AH55</f>
        <v>-0.10982179058946175</v>
      </c>
      <c r="AN55">
        <f t="shared" ref="AN55" si="149">1-(AM55/4)+((3*AJ55)/(4*AH55))</f>
        <v>1.0450060819029598</v>
      </c>
      <c r="AO55">
        <f t="shared" ref="AO55:AO58" si="150">AH55-(AI55/2)-(AJ55/2)+1</f>
        <v>2.1241269841269839</v>
      </c>
      <c r="AP55">
        <f t="shared" ref="AP55:AP60" si="151">AH55/AJ55</f>
        <v>42.733498349834981</v>
      </c>
      <c r="AQ55">
        <f t="shared" ref="AQ55:AQ60" si="152">AI55/AH55</f>
        <v>1.4296526557642926</v>
      </c>
      <c r="AR55">
        <f t="shared" ref="AR55:AR60" si="153">AK55/AH55</f>
        <v>0.62481416407622659</v>
      </c>
    </row>
    <row r="56" spans="1:44" x14ac:dyDescent="0.25">
      <c r="A56" s="5"/>
      <c r="B56" t="s">
        <v>147</v>
      </c>
      <c r="C56">
        <v>84.991</v>
      </c>
      <c r="D56">
        <v>3.2000000000000001E-2</v>
      </c>
      <c r="E56">
        <v>1.34</v>
      </c>
      <c r="J56">
        <v>7442.5609999999997</v>
      </c>
      <c r="K56">
        <v>1.1910000000000001</v>
      </c>
      <c r="L56">
        <v>49.38</v>
      </c>
      <c r="Q56">
        <v>0</v>
      </c>
      <c r="R56">
        <v>2916.384</v>
      </c>
      <c r="S56">
        <v>0.14299999999999999</v>
      </c>
      <c r="T56">
        <v>5.92</v>
      </c>
      <c r="Y56">
        <v>0.39200000000000002</v>
      </c>
      <c r="Z56">
        <v>3904.578</v>
      </c>
      <c r="AA56">
        <v>0.999</v>
      </c>
      <c r="AB56">
        <v>41.7</v>
      </c>
    </row>
    <row r="57" spans="1:44" x14ac:dyDescent="0.25">
      <c r="A57" s="5"/>
      <c r="B57" t="s">
        <v>147</v>
      </c>
      <c r="C57">
        <v>83.861999999999995</v>
      </c>
      <c r="D57">
        <v>3.2000000000000001E-2</v>
      </c>
      <c r="E57">
        <v>1.37</v>
      </c>
      <c r="J57">
        <v>7247.4319999999998</v>
      </c>
      <c r="K57">
        <v>1.157</v>
      </c>
      <c r="L57">
        <v>49.51</v>
      </c>
      <c r="Q57">
        <v>0</v>
      </c>
      <c r="R57">
        <v>2835.8629999999998</v>
      </c>
      <c r="S57">
        <v>0.13900000000000001</v>
      </c>
      <c r="T57">
        <v>5.95</v>
      </c>
      <c r="Y57">
        <v>0.39100000000000001</v>
      </c>
      <c r="Z57">
        <v>3827.5970000000002</v>
      </c>
      <c r="AA57">
        <v>0.97299999999999998</v>
      </c>
      <c r="AB57">
        <v>41.23</v>
      </c>
    </row>
    <row r="58" spans="1:44" x14ac:dyDescent="0.25">
      <c r="A58" s="5"/>
      <c r="B58" t="s">
        <v>150</v>
      </c>
      <c r="C58">
        <v>62.526000000000003</v>
      </c>
      <c r="D58">
        <v>2.4E-2</v>
      </c>
      <c r="E58">
        <v>1.46</v>
      </c>
      <c r="F58">
        <f t="shared" ref="F58" si="154">AVERAGE(E58:E60)</f>
        <v>1.4533333333333334</v>
      </c>
      <c r="G58">
        <v>5.7735026918962632E-3</v>
      </c>
      <c r="H58">
        <v>3.3333333333333366E-3</v>
      </c>
      <c r="I58">
        <v>0.22935779816513785</v>
      </c>
      <c r="J58">
        <v>5209.0259999999998</v>
      </c>
      <c r="K58">
        <v>0.81499999999999995</v>
      </c>
      <c r="L58">
        <v>50.07</v>
      </c>
      <c r="M58">
        <v>49.70333333333334</v>
      </c>
      <c r="N58">
        <v>0.33005050118630874</v>
      </c>
      <c r="O58">
        <v>0.19055474570608627</v>
      </c>
      <c r="P58">
        <v>0.38338423789032172</v>
      </c>
      <c r="Q58">
        <v>4.1419444444444453</v>
      </c>
      <c r="R58">
        <v>1901.248</v>
      </c>
      <c r="S58">
        <v>9.5000000000000001E-2</v>
      </c>
      <c r="T58">
        <v>5.83</v>
      </c>
      <c r="U58">
        <v>5.873333333333334</v>
      </c>
      <c r="V58">
        <v>5.1316014394468618E-2</v>
      </c>
      <c r="W58">
        <v>2.9627314724385168E-2</v>
      </c>
      <c r="X58">
        <v>0.5044378216410641</v>
      </c>
      <c r="Y58">
        <v>0.36499999999999999</v>
      </c>
      <c r="Z58">
        <v>2511.5639999999999</v>
      </c>
      <c r="AA58">
        <v>0.58199999999999996</v>
      </c>
      <c r="AB58">
        <v>36.82</v>
      </c>
      <c r="AC58">
        <v>36.986666666666672</v>
      </c>
      <c r="AD58">
        <v>0.5976899976855321</v>
      </c>
      <c r="AE58">
        <v>0.34507648105568878</v>
      </c>
      <c r="AF58">
        <v>0.93297534531999482</v>
      </c>
      <c r="AH58">
        <f t="shared" ref="AH58:AH60" si="155">M58/12</f>
        <v>4.1419444444444453</v>
      </c>
      <c r="AI58">
        <f t="shared" ref="AI58:AI60" si="156">U58/1</f>
        <v>5.873333333333334</v>
      </c>
      <c r="AJ58">
        <f t="shared" ref="AJ58:AJ60" si="157">F58/14</f>
        <v>0.10380952380952381</v>
      </c>
      <c r="AK58">
        <f t="shared" ref="AK58:AK60" si="158">AC58/16</f>
        <v>2.311666666666667</v>
      </c>
      <c r="AM58">
        <f t="shared" ref="AM58:AM60" si="159">((2*AK58)-AI58+(3*AJ58))/AH58</f>
        <v>-0.22660164595648463</v>
      </c>
      <c r="AN58">
        <f t="shared" ref="AN58" si="160">1-(AM58/4)+((3*AJ58)/(4*AH58))</f>
        <v>1.0754476560928172</v>
      </c>
      <c r="AO58">
        <f t="shared" ref="AO58" si="161">AH58-(AI58/2)-(AJ58/2)+1</f>
        <v>2.1533730158730164</v>
      </c>
      <c r="AP58">
        <f t="shared" ref="AP58:AP60" si="162">AH58/AJ58</f>
        <v>39.899464831804288</v>
      </c>
      <c r="AQ58">
        <f t="shared" ref="AQ58:AQ60" si="163">AI58/AH58</f>
        <v>1.4180135470458051</v>
      </c>
      <c r="AR58">
        <f t="shared" ref="AR58:AR60" si="164">AK58/AH58</f>
        <v>0.55811146133726774</v>
      </c>
    </row>
    <row r="59" spans="1:44" x14ac:dyDescent="0.25">
      <c r="A59" s="5"/>
      <c r="B59" t="s">
        <v>150</v>
      </c>
      <c r="C59">
        <v>88.801000000000002</v>
      </c>
      <c r="D59">
        <v>3.4000000000000002E-2</v>
      </c>
      <c r="E59">
        <v>1.45</v>
      </c>
      <c r="J59">
        <v>7236.8609999999999</v>
      </c>
      <c r="K59">
        <v>1.155</v>
      </c>
      <c r="L59">
        <v>49.43</v>
      </c>
      <c r="Q59">
        <v>0</v>
      </c>
      <c r="R59">
        <v>2829.6260000000002</v>
      </c>
      <c r="S59">
        <v>0.13900000000000001</v>
      </c>
      <c r="T59">
        <v>5.93</v>
      </c>
      <c r="Y59">
        <v>0.39100000000000001</v>
      </c>
      <c r="Z59">
        <v>3058.0010000000002</v>
      </c>
      <c r="AA59">
        <v>0.73399999999999999</v>
      </c>
      <c r="AB59">
        <v>37.65</v>
      </c>
    </row>
    <row r="60" spans="1:44" x14ac:dyDescent="0.25">
      <c r="A60" s="5"/>
      <c r="B60" t="s">
        <v>150</v>
      </c>
      <c r="C60">
        <v>70.986999999999995</v>
      </c>
      <c r="D60">
        <v>2.7E-2</v>
      </c>
      <c r="E60">
        <v>1.45</v>
      </c>
      <c r="J60">
        <v>5868.6170000000002</v>
      </c>
      <c r="K60">
        <v>0.92400000000000004</v>
      </c>
      <c r="L60">
        <v>49.61</v>
      </c>
      <c r="Q60">
        <v>0</v>
      </c>
      <c r="R60">
        <v>2202.5929999999998</v>
      </c>
      <c r="S60">
        <v>0.109</v>
      </c>
      <c r="T60">
        <v>5.86</v>
      </c>
      <c r="Y60">
        <v>0.375</v>
      </c>
      <c r="Z60">
        <v>2586.335</v>
      </c>
      <c r="AA60">
        <v>0.60299999999999998</v>
      </c>
      <c r="AB60">
        <v>36.49</v>
      </c>
    </row>
  </sheetData>
  <mergeCells count="3">
    <mergeCell ref="A43:A60"/>
    <mergeCell ref="A5:A22"/>
    <mergeCell ref="A24:A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topLeftCell="Y1" workbookViewId="0">
      <selection activeCell="AO1" sqref="AE1:AO1"/>
    </sheetView>
  </sheetViews>
  <sheetFormatPr defaultRowHeight="15" x14ac:dyDescent="0.25"/>
  <cols>
    <col min="1" max="1" width="22" customWidth="1"/>
  </cols>
  <sheetData>
    <row r="1" spans="1:50" x14ac:dyDescent="0.25">
      <c r="A1" t="s">
        <v>0</v>
      </c>
      <c r="B1" t="s">
        <v>2</v>
      </c>
      <c r="C1" t="s">
        <v>2</v>
      </c>
      <c r="D1" t="s">
        <v>2</v>
      </c>
      <c r="I1" t="s">
        <v>3</v>
      </c>
      <c r="J1" t="s">
        <v>3</v>
      </c>
      <c r="K1" t="s">
        <v>3</v>
      </c>
      <c r="P1" t="s">
        <v>4</v>
      </c>
      <c r="Q1" t="s">
        <v>4</v>
      </c>
      <c r="R1" t="s">
        <v>4</v>
      </c>
      <c r="W1" t="s">
        <v>5</v>
      </c>
      <c r="X1" t="s">
        <v>5</v>
      </c>
      <c r="Y1" t="s">
        <v>5</v>
      </c>
      <c r="AE1" t="s">
        <v>56</v>
      </c>
      <c r="AF1" t="s">
        <v>57</v>
      </c>
      <c r="AG1" t="s">
        <v>58</v>
      </c>
      <c r="AH1" t="s">
        <v>59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</row>
    <row r="2" spans="1:50" ht="15.75" x14ac:dyDescent="0.25">
      <c r="B2" t="s">
        <v>7</v>
      </c>
      <c r="C2" t="s">
        <v>8</v>
      </c>
      <c r="D2" t="s">
        <v>8</v>
      </c>
      <c r="E2" t="s">
        <v>11</v>
      </c>
      <c r="F2" t="s">
        <v>12</v>
      </c>
      <c r="G2" t="s">
        <v>13</v>
      </c>
      <c r="H2" t="s">
        <v>14</v>
      </c>
      <c r="I2" t="s">
        <v>7</v>
      </c>
      <c r="J2" t="s">
        <v>8</v>
      </c>
      <c r="K2" t="s">
        <v>8</v>
      </c>
      <c r="L2" t="s">
        <v>17</v>
      </c>
      <c r="M2" t="s">
        <v>18</v>
      </c>
      <c r="N2" t="s">
        <v>19</v>
      </c>
      <c r="O2" t="s">
        <v>20</v>
      </c>
      <c r="P2" t="s">
        <v>7</v>
      </c>
      <c r="Q2" t="s">
        <v>8</v>
      </c>
      <c r="R2" t="s">
        <v>8</v>
      </c>
      <c r="S2" t="s">
        <v>21</v>
      </c>
      <c r="T2" t="s">
        <v>22</v>
      </c>
      <c r="U2" t="s">
        <v>23</v>
      </c>
      <c r="V2" t="s">
        <v>24</v>
      </c>
      <c r="W2" t="s">
        <v>7</v>
      </c>
      <c r="X2" t="s">
        <v>8</v>
      </c>
      <c r="Y2" t="s">
        <v>8</v>
      </c>
      <c r="Z2" t="s">
        <v>25</v>
      </c>
      <c r="AA2" t="s">
        <v>26</v>
      </c>
      <c r="AB2" t="s">
        <v>27</v>
      </c>
      <c r="AC2" t="s">
        <v>28</v>
      </c>
      <c r="AQ2" s="8" t="s">
        <v>161</v>
      </c>
      <c r="AR2" s="8"/>
      <c r="AS2" s="8"/>
      <c r="AT2" s="8"/>
    </row>
    <row r="3" spans="1:50" ht="15.75" x14ac:dyDescent="0.25">
      <c r="C3" t="s">
        <v>36</v>
      </c>
      <c r="D3" t="s">
        <v>37</v>
      </c>
      <c r="J3" t="s">
        <v>36</v>
      </c>
      <c r="K3" t="s">
        <v>37</v>
      </c>
      <c r="Q3" t="s">
        <v>36</v>
      </c>
      <c r="R3" t="s">
        <v>37</v>
      </c>
      <c r="X3" t="s">
        <v>36</v>
      </c>
      <c r="Y3" t="s">
        <v>37</v>
      </c>
      <c r="AQ3" s="3" t="s">
        <v>61</v>
      </c>
      <c r="AR3" s="3"/>
      <c r="AS3" s="3" t="s">
        <v>29</v>
      </c>
      <c r="AT3" s="3" t="s">
        <v>63</v>
      </c>
      <c r="AV3" t="s">
        <v>32</v>
      </c>
      <c r="AW3" t="s">
        <v>33</v>
      </c>
      <c r="AX3" t="s">
        <v>34</v>
      </c>
    </row>
    <row r="4" spans="1:50" ht="15.75" x14ac:dyDescent="0.25">
      <c r="A4" t="s">
        <v>160</v>
      </c>
      <c r="B4">
        <v>39.826000000000001</v>
      </c>
      <c r="C4">
        <v>1.4999999999999999E-2</v>
      </c>
      <c r="D4">
        <v>0.95</v>
      </c>
      <c r="E4">
        <v>0.95666666666666667</v>
      </c>
      <c r="F4">
        <v>1.1547005383792525E-2</v>
      </c>
      <c r="G4">
        <v>6.6666666666666723E-3</v>
      </c>
      <c r="H4">
        <v>0.69686411149825844</v>
      </c>
      <c r="I4">
        <v>4721.4030000000002</v>
      </c>
      <c r="J4">
        <v>0.72799999999999998</v>
      </c>
      <c r="K4">
        <v>44.88</v>
      </c>
      <c r="L4">
        <v>44.846666666666671</v>
      </c>
      <c r="M4">
        <v>9.451631252505216E-2</v>
      </c>
      <c r="N4">
        <v>5.4569018479149668E-2</v>
      </c>
      <c r="O4">
        <v>0.12167909576144566</v>
      </c>
      <c r="P4">
        <v>1893.8219999999999</v>
      </c>
      <c r="Q4">
        <v>9.5000000000000001E-2</v>
      </c>
      <c r="R4">
        <v>5.87</v>
      </c>
      <c r="S4">
        <v>5.8933333333333335</v>
      </c>
      <c r="T4">
        <v>2.5166114784235766E-2</v>
      </c>
      <c r="U4">
        <v>1.4529663145135541E-2</v>
      </c>
      <c r="V4">
        <v>0.24654405789257139</v>
      </c>
      <c r="W4">
        <v>3257.7249999999999</v>
      </c>
      <c r="X4">
        <v>0.80800000000000005</v>
      </c>
      <c r="Y4">
        <v>43.44</v>
      </c>
      <c r="Z4">
        <v>43.453333333333326</v>
      </c>
      <c r="AA4">
        <v>1.4800450443595743</v>
      </c>
      <c r="AB4">
        <v>0.85450440477377188</v>
      </c>
      <c r="AC4">
        <v>1.9664875838610893</v>
      </c>
      <c r="AE4">
        <f>L4/12</f>
        <v>3.7372222222222224</v>
      </c>
      <c r="AF4">
        <f>S4/1</f>
        <v>5.8933333333333335</v>
      </c>
      <c r="AG4">
        <f>E4/14</f>
        <v>6.8333333333333329E-2</v>
      </c>
      <c r="AH4">
        <f>Z4/16</f>
        <v>2.7158333333333329</v>
      </c>
      <c r="AJ4">
        <f>((2*AH4)-AF4+(3*AG4))/AE4</f>
        <v>-6.8678459937565342E-2</v>
      </c>
      <c r="AK4">
        <f>1-(AJ4/4)+((3*AG4)/(4*AE4))</f>
        <v>1.030883008770626</v>
      </c>
      <c r="AL4">
        <f>AE4-(AF4/2)-(AG4/2)+1</f>
        <v>1.756388888888889</v>
      </c>
      <c r="AM4">
        <f>AE4/AG4</f>
        <v>54.69105691056911</v>
      </c>
      <c r="AN4">
        <f>AF4/AE4</f>
        <v>1.5769287944105841</v>
      </c>
      <c r="AO4">
        <f>AH4/AE4</f>
        <v>0.72669837966404027</v>
      </c>
      <c r="AQ4" s="3" t="s">
        <v>72</v>
      </c>
      <c r="AR4" s="3"/>
      <c r="AS4" s="2">
        <v>-6.8678459937565342E-2</v>
      </c>
      <c r="AT4" s="2">
        <v>1.030883008770626</v>
      </c>
      <c r="AU4">
        <v>1.756388888888889</v>
      </c>
      <c r="AV4">
        <v>54.69105691056911</v>
      </c>
      <c r="AW4">
        <v>1.5769287944105841</v>
      </c>
      <c r="AX4">
        <v>0.72669837966404027</v>
      </c>
    </row>
    <row r="5" spans="1:50" ht="15.75" x14ac:dyDescent="0.25">
      <c r="A5" t="s">
        <v>160</v>
      </c>
      <c r="B5">
        <v>48.779000000000003</v>
      </c>
      <c r="C5">
        <v>1.9E-2</v>
      </c>
      <c r="D5">
        <v>0.97</v>
      </c>
      <c r="I5">
        <v>5584.7550000000001</v>
      </c>
      <c r="J5">
        <v>0.86699999999999999</v>
      </c>
      <c r="K5">
        <v>44.74</v>
      </c>
      <c r="P5">
        <v>2332.1370000000002</v>
      </c>
      <c r="Q5">
        <v>0.115</v>
      </c>
      <c r="R5">
        <v>5.92</v>
      </c>
      <c r="W5">
        <v>2889.817</v>
      </c>
      <c r="X5">
        <v>0.70099999999999996</v>
      </c>
      <c r="Y5">
        <v>41.98</v>
      </c>
      <c r="AQ5" s="3" t="s">
        <v>47</v>
      </c>
      <c r="AR5" s="3"/>
      <c r="AS5" s="2">
        <v>-0.12373266420263777</v>
      </c>
      <c r="AT5" s="2">
        <v>1.0605862805601709</v>
      </c>
      <c r="AU5">
        <v>1.866428571428572</v>
      </c>
      <c r="AV5">
        <v>25.292452830188683</v>
      </c>
      <c r="AW5">
        <v>1.4668882031806312</v>
      </c>
      <c r="AX5">
        <v>0.6122715404699739</v>
      </c>
    </row>
    <row r="6" spans="1:50" ht="15.75" x14ac:dyDescent="0.25">
      <c r="A6" t="s">
        <v>160</v>
      </c>
      <c r="B6">
        <v>39.271000000000001</v>
      </c>
      <c r="C6">
        <v>1.4999999999999999E-2</v>
      </c>
      <c r="D6">
        <v>0.95</v>
      </c>
      <c r="I6">
        <v>4688.165</v>
      </c>
      <c r="J6">
        <v>0.72199999999999998</v>
      </c>
      <c r="K6">
        <v>44.92</v>
      </c>
      <c r="P6">
        <v>1884.377</v>
      </c>
      <c r="Q6">
        <v>9.5000000000000001E-2</v>
      </c>
      <c r="R6">
        <v>5.89</v>
      </c>
      <c r="W6">
        <v>3763.8870000000002</v>
      </c>
      <c r="X6">
        <v>0.96499999999999997</v>
      </c>
      <c r="Y6">
        <v>44.94</v>
      </c>
      <c r="AQ6" s="3" t="s">
        <v>51</v>
      </c>
      <c r="AR6" s="3"/>
      <c r="AS6" s="2">
        <v>-0.35334958369851016</v>
      </c>
      <c r="AT6" s="2">
        <v>1.127899731595092</v>
      </c>
      <c r="AU6">
        <v>1.155674603174603</v>
      </c>
      <c r="AV6">
        <v>18.957424714434062</v>
      </c>
      <c r="AW6">
        <v>1.7323619631901841</v>
      </c>
      <c r="AX6">
        <v>0.61038151840490795</v>
      </c>
    </row>
    <row r="7" spans="1:50" ht="15.75" x14ac:dyDescent="0.25">
      <c r="A7" t="s">
        <v>159</v>
      </c>
      <c r="B7">
        <v>121.405</v>
      </c>
      <c r="C7">
        <v>4.7E-2</v>
      </c>
      <c r="D7">
        <v>1.96</v>
      </c>
      <c r="E7">
        <v>1.9433333333333334</v>
      </c>
      <c r="F7">
        <v>1.527525231651948E-2</v>
      </c>
      <c r="G7">
        <v>8.8191710368819773E-3</v>
      </c>
      <c r="H7">
        <v>0.45381669143475012</v>
      </c>
      <c r="I7">
        <v>6467.335</v>
      </c>
      <c r="J7">
        <v>1.012</v>
      </c>
      <c r="K7">
        <v>42.2</v>
      </c>
      <c r="L7">
        <v>42.13</v>
      </c>
      <c r="M7">
        <v>6.0827625302982358E-2</v>
      </c>
      <c r="N7">
        <v>3.5118845842842555E-2</v>
      </c>
      <c r="O7">
        <v>8.3358285883794334E-2</v>
      </c>
      <c r="P7">
        <v>2535.5169999999998</v>
      </c>
      <c r="Q7">
        <v>0.124</v>
      </c>
      <c r="R7">
        <v>5.16</v>
      </c>
      <c r="S7">
        <v>5.1499999999999995</v>
      </c>
      <c r="T7">
        <v>1.0000000000000231E-2</v>
      </c>
      <c r="U7">
        <v>5.7735026918963915E-3</v>
      </c>
      <c r="V7">
        <v>0.11210684838633771</v>
      </c>
      <c r="W7">
        <v>2832.6329999999998</v>
      </c>
      <c r="X7">
        <v>0.68400000000000005</v>
      </c>
      <c r="Y7">
        <v>34.64</v>
      </c>
      <c r="Z7">
        <v>34.393333333333338</v>
      </c>
      <c r="AA7">
        <v>0.56216842078983154</v>
      </c>
      <c r="AB7">
        <v>0.32456808907291607</v>
      </c>
      <c r="AC7">
        <v>0.94369477342386898</v>
      </c>
      <c r="AE7">
        <f t="shared" ref="AE7:AE21" si="0">L7/12</f>
        <v>3.5108333333333337</v>
      </c>
      <c r="AF7">
        <f t="shared" ref="AF7:AF21" si="1">S7/1</f>
        <v>5.1499999999999995</v>
      </c>
      <c r="AG7">
        <f t="shared" ref="AG7:AG21" si="2">E7/14</f>
        <v>0.1388095238095238</v>
      </c>
      <c r="AH7">
        <f t="shared" ref="AH7:AH21" si="3">Z7/16</f>
        <v>2.1495833333333336</v>
      </c>
      <c r="AJ7">
        <f t="shared" ref="AJ7:AJ21" si="4">((2*AH7)-AF7+(3*AG7))/AE7</f>
        <v>-0.12373266420263777</v>
      </c>
      <c r="AK7">
        <f t="shared" ref="AK7" si="5">1-(AJ7/4)+((3*AG7)/(4*AE7))</f>
        <v>1.0605862805601709</v>
      </c>
      <c r="AL7">
        <f t="shared" ref="AL7:AL19" si="6">AE7-(AF7/2)-(AG7/2)+1</f>
        <v>1.866428571428572</v>
      </c>
      <c r="AM7">
        <f t="shared" ref="AM7:AM21" si="7">AE7/AG7</f>
        <v>25.292452830188683</v>
      </c>
      <c r="AN7">
        <f t="shared" ref="AN7:AN21" si="8">AF7/AE7</f>
        <v>1.4668882031806312</v>
      </c>
      <c r="AO7">
        <f t="shared" ref="AO7:AO21" si="9">AH7/AE7</f>
        <v>0.6122715404699739</v>
      </c>
      <c r="AQ7" s="3" t="s">
        <v>43</v>
      </c>
      <c r="AR7" s="3"/>
      <c r="AS7" s="2">
        <v>-0.37223604525609166</v>
      </c>
      <c r="AT7" s="2">
        <v>1.1308741373644431</v>
      </c>
      <c r="AU7">
        <v>1.0239682539682537</v>
      </c>
      <c r="AV7">
        <v>19.833333333333332</v>
      </c>
      <c r="AW7">
        <v>1.8928688793953341</v>
      </c>
      <c r="AX7">
        <v>0.68468616496878087</v>
      </c>
    </row>
    <row r="8" spans="1:50" ht="15.75" x14ac:dyDescent="0.25">
      <c r="A8" t="s">
        <v>159</v>
      </c>
      <c r="B8">
        <v>125.038</v>
      </c>
      <c r="C8">
        <v>4.8000000000000001E-2</v>
      </c>
      <c r="D8">
        <v>1.93</v>
      </c>
      <c r="I8">
        <v>6730.5169999999998</v>
      </c>
      <c r="J8">
        <v>1.056</v>
      </c>
      <c r="K8">
        <v>42.09</v>
      </c>
      <c r="P8">
        <v>2662.4180000000001</v>
      </c>
      <c r="Q8">
        <v>0.129</v>
      </c>
      <c r="R8">
        <v>5.15</v>
      </c>
      <c r="W8">
        <v>2758.672</v>
      </c>
      <c r="X8">
        <v>0.66400000000000003</v>
      </c>
      <c r="Y8">
        <v>34.79</v>
      </c>
      <c r="AQ8" s="3" t="s">
        <v>49</v>
      </c>
      <c r="AR8" s="3"/>
      <c r="AS8" s="2">
        <v>-0.2352647352647354</v>
      </c>
      <c r="AT8" s="2">
        <v>1.1055002689618074</v>
      </c>
      <c r="AU8">
        <v>0.94531746031746033</v>
      </c>
      <c r="AV8">
        <v>16.065432098765431</v>
      </c>
      <c r="AW8">
        <v>2.1495427649273804</v>
      </c>
      <c r="AX8">
        <v>0.86377084454007536</v>
      </c>
    </row>
    <row r="9" spans="1:50" ht="15.75" x14ac:dyDescent="0.25">
      <c r="A9" t="s">
        <v>159</v>
      </c>
      <c r="B9">
        <v>82.632999999999996</v>
      </c>
      <c r="C9">
        <v>3.2000000000000001E-2</v>
      </c>
      <c r="D9">
        <v>1.94</v>
      </c>
      <c r="I9">
        <v>4518.4769999999999</v>
      </c>
      <c r="J9">
        <v>0.69499999999999995</v>
      </c>
      <c r="K9">
        <v>42.1</v>
      </c>
      <c r="P9">
        <v>1667.5940000000001</v>
      </c>
      <c r="Q9">
        <v>8.5000000000000006E-2</v>
      </c>
      <c r="R9">
        <v>5.14</v>
      </c>
      <c r="W9">
        <v>2308.2579999999998</v>
      </c>
      <c r="X9">
        <v>0.54200000000000004</v>
      </c>
      <c r="Y9">
        <v>33.75</v>
      </c>
      <c r="AQ9" s="3" t="s">
        <v>50</v>
      </c>
      <c r="AR9" s="3"/>
      <c r="AS9" s="2">
        <v>-0.18994098246832147</v>
      </c>
      <c r="AT9" s="2">
        <v>1.0931804374240583</v>
      </c>
      <c r="AU9">
        <v>1.0432539682539683</v>
      </c>
      <c r="AV9">
        <v>16.413105413105416</v>
      </c>
      <c r="AW9">
        <v>1.8444714459295259</v>
      </c>
      <c r="AX9">
        <v>0.73587484811664627</v>
      </c>
    </row>
    <row r="10" spans="1:50" x14ac:dyDescent="0.25">
      <c r="A10" t="s">
        <v>158</v>
      </c>
      <c r="B10">
        <v>50.329000000000001</v>
      </c>
      <c r="C10">
        <v>1.9E-2</v>
      </c>
      <c r="D10">
        <v>1.0900000000000001</v>
      </c>
      <c r="E10">
        <v>1.07</v>
      </c>
      <c r="F10">
        <v>2.0000000000000018E-2</v>
      </c>
      <c r="G10">
        <v>1.1547005383792526E-2</v>
      </c>
      <c r="H10">
        <v>1.0791593816628529</v>
      </c>
      <c r="I10">
        <v>2063.4050000000002</v>
      </c>
      <c r="J10">
        <v>0.311</v>
      </c>
      <c r="K10">
        <v>17.329999999999998</v>
      </c>
      <c r="L10">
        <v>17.386666666666667</v>
      </c>
      <c r="M10">
        <v>9.8149545762237361E-2</v>
      </c>
      <c r="N10">
        <v>5.666666666666724E-2</v>
      </c>
      <c r="O10">
        <v>0.32592024539877629</v>
      </c>
      <c r="P10">
        <v>790.71900000000005</v>
      </c>
      <c r="Q10">
        <v>4.3999999999999997E-2</v>
      </c>
      <c r="R10">
        <v>2.46</v>
      </c>
      <c r="S10">
        <v>2.5100000000000002</v>
      </c>
      <c r="T10">
        <v>4.3588989435406726E-2</v>
      </c>
      <c r="U10">
        <v>2.5166114784235829E-2</v>
      </c>
      <c r="V10">
        <v>1.0026340551488377</v>
      </c>
      <c r="W10">
        <v>1390.67</v>
      </c>
      <c r="X10">
        <v>0.312</v>
      </c>
      <c r="Y10">
        <v>13.88</v>
      </c>
      <c r="Z10">
        <v>14.15</v>
      </c>
      <c r="AA10">
        <v>0.29206163733020479</v>
      </c>
      <c r="AB10">
        <v>0.1686218649325566</v>
      </c>
      <c r="AC10">
        <v>1.1916739571205415</v>
      </c>
      <c r="AE10">
        <f t="shared" ref="AE10:AE21" si="10">L10/12</f>
        <v>1.4488888888888889</v>
      </c>
      <c r="AF10">
        <f t="shared" ref="AF10:AF21" si="11">S10/1</f>
        <v>2.5100000000000002</v>
      </c>
      <c r="AG10">
        <f t="shared" ref="AG10:AG21" si="12">E10/14</f>
        <v>7.6428571428571429E-2</v>
      </c>
      <c r="AH10">
        <f t="shared" ref="AH10:AH21" si="13">Z10/16</f>
        <v>0.88437500000000002</v>
      </c>
      <c r="AJ10">
        <f t="shared" ref="AJ10:AJ21" si="14">((2*AH10)-AF10+(3*AG10))/AE10</f>
        <v>-0.35334958369851016</v>
      </c>
      <c r="AK10">
        <f t="shared" ref="AK10" si="15">1-(AJ10/4)+((3*AG10)/(4*AE10))</f>
        <v>1.127899731595092</v>
      </c>
      <c r="AL10">
        <f t="shared" ref="AL10:AL19" si="16">AE10-(AF10/2)-(AG10/2)+1</f>
        <v>1.155674603174603</v>
      </c>
      <c r="AM10">
        <f t="shared" ref="AM10:AM21" si="17">AE10/AG10</f>
        <v>18.957424714434062</v>
      </c>
      <c r="AN10">
        <f t="shared" ref="AN10:AN21" si="18">AF10/AE10</f>
        <v>1.7323619631901841</v>
      </c>
      <c r="AO10">
        <f t="shared" ref="AO10:AO21" si="19">AH10/AE10</f>
        <v>0.61038151840490795</v>
      </c>
    </row>
    <row r="11" spans="1:50" x14ac:dyDescent="0.25">
      <c r="A11" t="s">
        <v>158</v>
      </c>
      <c r="B11">
        <v>61.713000000000001</v>
      </c>
      <c r="C11">
        <v>2.4E-2</v>
      </c>
      <c r="D11">
        <v>1.07</v>
      </c>
      <c r="I11">
        <v>2590.0450000000001</v>
      </c>
      <c r="J11">
        <v>0.39200000000000002</v>
      </c>
      <c r="K11">
        <v>17.5</v>
      </c>
      <c r="P11">
        <v>1057.663</v>
      </c>
      <c r="Q11">
        <v>5.7000000000000002E-2</v>
      </c>
      <c r="R11">
        <v>2.5299999999999998</v>
      </c>
      <c r="W11">
        <v>1363.9880000000001</v>
      </c>
      <c r="X11">
        <v>0.30599999999999999</v>
      </c>
      <c r="Y11">
        <v>14.46</v>
      </c>
    </row>
    <row r="12" spans="1:50" x14ac:dyDescent="0.25">
      <c r="A12" t="s">
        <v>158</v>
      </c>
      <c r="B12">
        <v>43.692</v>
      </c>
      <c r="C12">
        <v>1.7000000000000001E-2</v>
      </c>
      <c r="D12">
        <v>1.05</v>
      </c>
      <c r="I12">
        <v>1853.278</v>
      </c>
      <c r="J12">
        <v>0.27900000000000003</v>
      </c>
      <c r="K12">
        <v>17.329999999999998</v>
      </c>
      <c r="P12">
        <v>719.08299999999997</v>
      </c>
      <c r="Q12">
        <v>4.1000000000000002E-2</v>
      </c>
      <c r="R12">
        <v>2.54</v>
      </c>
      <c r="W12">
        <v>1266.5619999999999</v>
      </c>
      <c r="X12">
        <v>0.28299999999999997</v>
      </c>
      <c r="Y12">
        <v>14.11</v>
      </c>
    </row>
    <row r="13" spans="1:50" x14ac:dyDescent="0.25">
      <c r="A13" t="s">
        <v>157</v>
      </c>
      <c r="B13">
        <v>28.456</v>
      </c>
      <c r="C13">
        <v>1.0999999999999999E-2</v>
      </c>
      <c r="D13">
        <v>0.61</v>
      </c>
      <c r="E13">
        <v>0.59666666666666668</v>
      </c>
      <c r="F13">
        <v>1.1547005383792525E-2</v>
      </c>
      <c r="G13">
        <v>6.6666666666666723E-3</v>
      </c>
      <c r="H13">
        <v>1.1173184357541908</v>
      </c>
      <c r="I13">
        <v>1235.6199999999999</v>
      </c>
      <c r="J13">
        <v>0.185</v>
      </c>
      <c r="K13">
        <v>10.23</v>
      </c>
      <c r="L13">
        <v>10.143333333333333</v>
      </c>
      <c r="M13">
        <v>8.504900548115378E-2</v>
      </c>
      <c r="N13">
        <v>4.9103066208854095E-2</v>
      </c>
      <c r="O13">
        <v>0.48409200994598189</v>
      </c>
      <c r="P13">
        <v>478.71199999999999</v>
      </c>
      <c r="Q13">
        <v>2.9000000000000001E-2</v>
      </c>
      <c r="R13">
        <v>1.62</v>
      </c>
      <c r="S13">
        <v>1.6000000000000003</v>
      </c>
      <c r="T13">
        <v>2.0000000000000018E-2</v>
      </c>
      <c r="U13">
        <v>1.1547005383792526E-2</v>
      </c>
      <c r="V13">
        <v>0.72168783648703283</v>
      </c>
      <c r="W13">
        <v>667.99400000000003</v>
      </c>
      <c r="X13">
        <v>0.14499999999999999</v>
      </c>
      <c r="Y13">
        <v>8.9600000000000009</v>
      </c>
      <c r="Z13">
        <v>9.26</v>
      </c>
      <c r="AA13">
        <v>0.295127091267474</v>
      </c>
      <c r="AB13">
        <v>0.17039170558842737</v>
      </c>
      <c r="AC13">
        <v>1.8400832136979197</v>
      </c>
      <c r="AE13">
        <f t="shared" ref="AE13:AE21" si="20">L13/12</f>
        <v>0.84527777777777768</v>
      </c>
      <c r="AF13">
        <f t="shared" ref="AF13:AF21" si="21">S13/1</f>
        <v>1.6000000000000003</v>
      </c>
      <c r="AG13">
        <f t="shared" ref="AG13:AG21" si="22">E13/14</f>
        <v>4.2619047619047619E-2</v>
      </c>
      <c r="AH13">
        <f t="shared" ref="AH13:AH21" si="23">Z13/16</f>
        <v>0.57874999999999999</v>
      </c>
      <c r="AJ13">
        <f t="shared" ref="AJ13:AJ21" si="24">((2*AH13)-AF13+(3*AG13))/AE13</f>
        <v>-0.37223604525609166</v>
      </c>
      <c r="AK13">
        <f t="shared" ref="AK13" si="25">1-(AJ13/4)+((3*AG13)/(4*AE13))</f>
        <v>1.1308741373644431</v>
      </c>
      <c r="AL13">
        <f t="shared" ref="AL13:AL19" si="26">AE13-(AF13/2)-(AG13/2)+1</f>
        <v>1.0239682539682537</v>
      </c>
      <c r="AM13">
        <f t="shared" ref="AM13:AM21" si="27">AE13/AG13</f>
        <v>19.833333333333332</v>
      </c>
      <c r="AN13">
        <f t="shared" ref="AN13:AN21" si="28">AF13/AE13</f>
        <v>1.8928688793953341</v>
      </c>
      <c r="AO13">
        <f t="shared" ref="AO13:AO21" si="29">AH13/AE13</f>
        <v>0.68468616496878087</v>
      </c>
    </row>
    <row r="14" spans="1:50" x14ac:dyDescent="0.25">
      <c r="A14" t="s">
        <v>157</v>
      </c>
      <c r="B14">
        <v>38.497</v>
      </c>
      <c r="C14">
        <v>1.4999999999999999E-2</v>
      </c>
      <c r="D14">
        <v>0.59</v>
      </c>
      <c r="I14">
        <v>1681.443</v>
      </c>
      <c r="J14">
        <v>0.253</v>
      </c>
      <c r="K14">
        <v>10.06</v>
      </c>
      <c r="P14">
        <v>692.50099999999998</v>
      </c>
      <c r="Q14">
        <v>0.04</v>
      </c>
      <c r="R14">
        <v>1.58</v>
      </c>
      <c r="W14">
        <v>708.154</v>
      </c>
      <c r="X14">
        <v>0.154</v>
      </c>
      <c r="Y14">
        <v>9.27</v>
      </c>
    </row>
    <row r="15" spans="1:50" x14ac:dyDescent="0.25">
      <c r="A15" t="s">
        <v>157</v>
      </c>
      <c r="B15">
        <v>25.722000000000001</v>
      </c>
      <c r="C15">
        <v>0.01</v>
      </c>
      <c r="D15">
        <v>0.59</v>
      </c>
      <c r="I15">
        <v>1135.9069999999999</v>
      </c>
      <c r="J15">
        <v>0.17</v>
      </c>
      <c r="K15">
        <v>10.14</v>
      </c>
      <c r="P15">
        <v>427.935</v>
      </c>
      <c r="Q15">
        <v>2.7E-2</v>
      </c>
      <c r="R15">
        <v>1.6</v>
      </c>
      <c r="W15">
        <v>1027.077</v>
      </c>
      <c r="X15">
        <v>0.22700000000000001</v>
      </c>
      <c r="Y15">
        <v>9.5500000000000007</v>
      </c>
    </row>
    <row r="16" spans="1:50" x14ac:dyDescent="0.25">
      <c r="A16" t="s">
        <v>155</v>
      </c>
      <c r="B16">
        <v>28.719000000000001</v>
      </c>
      <c r="C16">
        <v>1.0999999999999999E-2</v>
      </c>
      <c r="D16">
        <v>0.45</v>
      </c>
      <c r="E16">
        <v>0.45</v>
      </c>
      <c r="F16">
        <v>0</v>
      </c>
      <c r="G16">
        <v>0</v>
      </c>
      <c r="H16">
        <v>0</v>
      </c>
      <c r="I16">
        <v>1049.923</v>
      </c>
      <c r="J16">
        <v>0.157</v>
      </c>
      <c r="K16">
        <v>6.3</v>
      </c>
      <c r="L16">
        <v>6.1966666666666663</v>
      </c>
      <c r="M16">
        <v>0.11060440015358027</v>
      </c>
      <c r="N16">
        <v>6.385748020222666E-2</v>
      </c>
      <c r="O16">
        <v>1.0305133975614846</v>
      </c>
      <c r="P16">
        <v>455.71100000000001</v>
      </c>
      <c r="Q16">
        <v>2.8000000000000001E-2</v>
      </c>
      <c r="R16">
        <v>1.1299999999999999</v>
      </c>
      <c r="S16">
        <v>1.1100000000000001</v>
      </c>
      <c r="T16">
        <v>3.4641016151377449E-2</v>
      </c>
      <c r="U16">
        <v>1.9999999999999945E-2</v>
      </c>
      <c r="V16">
        <v>1.8018018018017965</v>
      </c>
      <c r="W16">
        <v>796.30200000000002</v>
      </c>
      <c r="X16">
        <v>0.17399999999999999</v>
      </c>
      <c r="Y16">
        <v>7.6</v>
      </c>
      <c r="Z16">
        <v>7.1366666666666667</v>
      </c>
      <c r="AA16">
        <v>0.45522888016176322</v>
      </c>
      <c r="AB16">
        <v>0.2628265165042859</v>
      </c>
      <c r="AC16">
        <v>3.682762958957766</v>
      </c>
      <c r="AE16">
        <f t="shared" ref="AE16:AE21" si="30">L16/12</f>
        <v>0.5163888888888889</v>
      </c>
      <c r="AF16">
        <f t="shared" ref="AF16:AF21" si="31">S16/1</f>
        <v>1.1100000000000001</v>
      </c>
      <c r="AG16">
        <f t="shared" ref="AG16:AG21" si="32">E16/14</f>
        <v>3.2142857142857147E-2</v>
      </c>
      <c r="AH16">
        <f t="shared" ref="AH16:AH21" si="33">Z16/16</f>
        <v>0.44604166666666667</v>
      </c>
      <c r="AJ16">
        <f t="shared" ref="AJ16:AJ21" si="34">((2*AH16)-AF16+(3*AG16))/AE16</f>
        <v>-0.2352647352647354</v>
      </c>
      <c r="AK16">
        <f t="shared" ref="AK16" si="35">1-(AJ16/4)+((3*AG16)/(4*AE16))</f>
        <v>1.1055002689618074</v>
      </c>
      <c r="AL16">
        <f t="shared" ref="AL16:AL19" si="36">AE16-(AF16/2)-(AG16/2)+1</f>
        <v>0.94531746031746033</v>
      </c>
      <c r="AM16">
        <f t="shared" ref="AM16:AM21" si="37">AE16/AG16</f>
        <v>16.065432098765431</v>
      </c>
      <c r="AN16">
        <f t="shared" ref="AN16:AN21" si="38">AF16/AE16</f>
        <v>2.1495427649273804</v>
      </c>
      <c r="AO16">
        <f t="shared" ref="AO16:AO21" si="39">AH16/AE16</f>
        <v>0.86377084454007536</v>
      </c>
    </row>
    <row r="17" spans="1:41" x14ac:dyDescent="0.25">
      <c r="A17" t="s">
        <v>155</v>
      </c>
      <c r="B17">
        <v>21.882999999999999</v>
      </c>
      <c r="C17">
        <v>8.0000000000000002E-3</v>
      </c>
      <c r="D17">
        <v>0.45</v>
      </c>
      <c r="I17">
        <v>776.83299999999997</v>
      </c>
      <c r="J17">
        <v>0.11600000000000001</v>
      </c>
      <c r="K17">
        <v>6.21</v>
      </c>
      <c r="P17">
        <v>308.017</v>
      </c>
      <c r="Q17">
        <v>2.1000000000000001E-2</v>
      </c>
      <c r="R17">
        <v>1.1299999999999999</v>
      </c>
      <c r="W17">
        <v>493.84399999999999</v>
      </c>
      <c r="X17">
        <v>0.107</v>
      </c>
      <c r="Y17">
        <v>7.12</v>
      </c>
    </row>
    <row r="18" spans="1:41" x14ac:dyDescent="0.25">
      <c r="A18" t="s">
        <v>155</v>
      </c>
      <c r="B18">
        <v>24.152000000000001</v>
      </c>
      <c r="C18">
        <v>8.9999999999999993E-3</v>
      </c>
      <c r="D18">
        <v>0.45</v>
      </c>
      <c r="I18">
        <v>853.952</v>
      </c>
      <c r="J18">
        <v>0.128</v>
      </c>
      <c r="K18">
        <v>6.08</v>
      </c>
      <c r="P18">
        <v>336.87099999999998</v>
      </c>
      <c r="Q18">
        <v>2.3E-2</v>
      </c>
      <c r="R18">
        <v>1.07</v>
      </c>
      <c r="W18">
        <v>607.072</v>
      </c>
      <c r="X18">
        <v>0.13200000000000001</v>
      </c>
      <c r="Y18">
        <v>6.69</v>
      </c>
    </row>
    <row r="19" spans="1:41" x14ac:dyDescent="0.25">
      <c r="A19" t="s">
        <v>156</v>
      </c>
      <c r="B19">
        <v>43.027999999999999</v>
      </c>
      <c r="C19">
        <v>1.7000000000000001E-2</v>
      </c>
      <c r="D19">
        <v>0.75</v>
      </c>
      <c r="E19">
        <v>0.77999999999999992</v>
      </c>
      <c r="F19">
        <v>3.6055512754639862E-2</v>
      </c>
      <c r="G19">
        <v>2.0816659994661309E-2</v>
      </c>
      <c r="H19">
        <v>2.6688025634181169</v>
      </c>
      <c r="I19">
        <v>1613.192</v>
      </c>
      <c r="J19">
        <v>0.24199999999999999</v>
      </c>
      <c r="K19">
        <v>10.96</v>
      </c>
      <c r="L19">
        <v>10.973333333333334</v>
      </c>
      <c r="M19">
        <v>0.20033305601755638</v>
      </c>
      <c r="N19">
        <v>0.11566234381931656</v>
      </c>
      <c r="O19">
        <v>1.0540310797629091</v>
      </c>
      <c r="P19">
        <v>634.03800000000001</v>
      </c>
      <c r="Q19">
        <v>3.6999999999999998E-2</v>
      </c>
      <c r="R19">
        <v>1.66</v>
      </c>
      <c r="S19">
        <v>1.6866666666666665</v>
      </c>
      <c r="T19">
        <v>0.10263202878893768</v>
      </c>
      <c r="U19">
        <v>5.9254629448770593E-2</v>
      </c>
      <c r="V19">
        <v>3.5131203230496402</v>
      </c>
      <c r="W19">
        <v>1133.6030000000001</v>
      </c>
      <c r="X19">
        <v>0.252</v>
      </c>
      <c r="Y19">
        <v>10.97</v>
      </c>
      <c r="Z19">
        <v>10.766666666666666</v>
      </c>
      <c r="AA19">
        <v>0.21594752448994092</v>
      </c>
      <c r="AB19">
        <v>0.1246773613951007</v>
      </c>
      <c r="AC19">
        <v>1.157994068685146</v>
      </c>
      <c r="AE19">
        <f t="shared" ref="AE19:AE21" si="40">L19/12</f>
        <v>0.9144444444444445</v>
      </c>
      <c r="AF19">
        <f t="shared" ref="AF19:AF21" si="41">S19/1</f>
        <v>1.6866666666666665</v>
      </c>
      <c r="AG19">
        <f t="shared" ref="AG19:AG21" si="42">E19/14</f>
        <v>5.5714285714285709E-2</v>
      </c>
      <c r="AH19">
        <f t="shared" ref="AH19:AH21" si="43">Z19/16</f>
        <v>0.67291666666666661</v>
      </c>
      <c r="AJ19">
        <f t="shared" ref="AJ19:AJ21" si="44">((2*AH19)-AF19+(3*AG19))/AE19</f>
        <v>-0.18994098246832147</v>
      </c>
      <c r="AK19">
        <f t="shared" ref="AK19" si="45">1-(AJ19/4)+((3*AG19)/(4*AE19))</f>
        <v>1.0931804374240583</v>
      </c>
      <c r="AL19">
        <f t="shared" ref="AL19" si="46">AE19-(AF19/2)-(AG19/2)+1</f>
        <v>1.0432539682539683</v>
      </c>
      <c r="AM19">
        <f t="shared" ref="AM19:AM21" si="47">AE19/AG19</f>
        <v>16.413105413105416</v>
      </c>
      <c r="AN19">
        <f t="shared" ref="AN19:AN21" si="48">AF19/AE19</f>
        <v>1.8444714459295259</v>
      </c>
      <c r="AO19">
        <f t="shared" ref="AO19:AO21" si="49">AH19/AE19</f>
        <v>0.73587484811664627</v>
      </c>
    </row>
    <row r="20" spans="1:41" x14ac:dyDescent="0.25">
      <c r="A20" t="s">
        <v>156</v>
      </c>
      <c r="B20">
        <v>39.127000000000002</v>
      </c>
      <c r="C20">
        <v>1.4999999999999999E-2</v>
      </c>
      <c r="D20">
        <v>0.82</v>
      </c>
      <c r="I20">
        <v>1336.278</v>
      </c>
      <c r="J20">
        <v>0.2</v>
      </c>
      <c r="K20">
        <v>10.78</v>
      </c>
      <c r="P20">
        <v>487.363</v>
      </c>
      <c r="Q20">
        <v>0.03</v>
      </c>
      <c r="R20">
        <v>1.6</v>
      </c>
      <c r="W20">
        <v>750.33500000000004</v>
      </c>
      <c r="X20">
        <v>0.16400000000000001</v>
      </c>
      <c r="Y20">
        <v>10.54</v>
      </c>
    </row>
    <row r="21" spans="1:41" x14ac:dyDescent="0.25">
      <c r="A21" t="s">
        <v>156</v>
      </c>
      <c r="B21">
        <v>37.918999999999997</v>
      </c>
      <c r="C21">
        <v>1.4999999999999999E-2</v>
      </c>
      <c r="D21">
        <v>0.77</v>
      </c>
      <c r="I21">
        <v>1429.883</v>
      </c>
      <c r="J21">
        <v>0.214</v>
      </c>
      <c r="K21">
        <v>11.18</v>
      </c>
      <c r="P21">
        <v>586.702</v>
      </c>
      <c r="Q21">
        <v>3.5000000000000003E-2</v>
      </c>
      <c r="R21">
        <v>1.8</v>
      </c>
      <c r="W21">
        <v>991.90899999999999</v>
      </c>
      <c r="X21">
        <v>0.219</v>
      </c>
      <c r="Y21">
        <v>10.79</v>
      </c>
    </row>
  </sheetData>
  <mergeCells count="1">
    <mergeCell ref="AQ2:AT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topLeftCell="W1" workbookViewId="0">
      <selection activeCell="AL38" sqref="AL38"/>
    </sheetView>
  </sheetViews>
  <sheetFormatPr defaultRowHeight="15" x14ac:dyDescent="0.25"/>
  <cols>
    <col min="1" max="1" width="17.7109375" customWidth="1"/>
  </cols>
  <sheetData>
    <row r="1" spans="1:41" x14ac:dyDescent="0.25">
      <c r="A1" t="s">
        <v>0</v>
      </c>
      <c r="B1" t="s">
        <v>2</v>
      </c>
      <c r="C1" t="s">
        <v>2</v>
      </c>
      <c r="D1" t="s">
        <v>2</v>
      </c>
      <c r="I1" t="s">
        <v>3</v>
      </c>
      <c r="J1" t="s">
        <v>3</v>
      </c>
      <c r="K1" t="s">
        <v>3</v>
      </c>
      <c r="P1" t="s">
        <v>4</v>
      </c>
      <c r="Q1" t="s">
        <v>4</v>
      </c>
      <c r="R1" t="s">
        <v>4</v>
      </c>
      <c r="W1" t="s">
        <v>5</v>
      </c>
      <c r="X1" t="s">
        <v>5</v>
      </c>
      <c r="Y1" t="s">
        <v>5</v>
      </c>
      <c r="AE1" t="s">
        <v>56</v>
      </c>
      <c r="AF1" t="s">
        <v>57</v>
      </c>
      <c r="AG1" t="s">
        <v>58</v>
      </c>
      <c r="AH1" t="s">
        <v>59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</row>
    <row r="2" spans="1:41" x14ac:dyDescent="0.25">
      <c r="B2" t="s">
        <v>7</v>
      </c>
      <c r="C2" t="s">
        <v>8</v>
      </c>
      <c r="D2" t="s">
        <v>8</v>
      </c>
      <c r="E2" t="s">
        <v>11</v>
      </c>
      <c r="F2" t="s">
        <v>12</v>
      </c>
      <c r="G2" t="s">
        <v>13</v>
      </c>
      <c r="H2" t="s">
        <v>14</v>
      </c>
      <c r="I2" t="s">
        <v>7</v>
      </c>
      <c r="J2" t="s">
        <v>8</v>
      </c>
      <c r="K2" t="s">
        <v>8</v>
      </c>
      <c r="L2" t="s">
        <v>17</v>
      </c>
      <c r="M2" t="s">
        <v>18</v>
      </c>
      <c r="N2" t="s">
        <v>19</v>
      </c>
      <c r="O2" t="s">
        <v>20</v>
      </c>
      <c r="P2" t="s">
        <v>7</v>
      </c>
      <c r="Q2" t="s">
        <v>8</v>
      </c>
      <c r="R2" t="s">
        <v>8</v>
      </c>
      <c r="S2" t="s">
        <v>21</v>
      </c>
      <c r="T2" t="s">
        <v>22</v>
      </c>
      <c r="U2" t="s">
        <v>23</v>
      </c>
      <c r="V2" t="s">
        <v>24</v>
      </c>
      <c r="W2" t="s">
        <v>7</v>
      </c>
      <c r="X2" t="s">
        <v>8</v>
      </c>
      <c r="Y2" t="s">
        <v>8</v>
      </c>
      <c r="Z2" t="s">
        <v>25</v>
      </c>
      <c r="AA2" t="s">
        <v>26</v>
      </c>
      <c r="AB2" t="s">
        <v>27</v>
      </c>
      <c r="AC2" t="s">
        <v>28</v>
      </c>
    </row>
    <row r="3" spans="1:41" x14ac:dyDescent="0.25">
      <c r="C3" t="s">
        <v>36</v>
      </c>
      <c r="D3" t="s">
        <v>37</v>
      </c>
      <c r="J3" t="s">
        <v>36</v>
      </c>
      <c r="K3" t="s">
        <v>37</v>
      </c>
      <c r="Q3" t="s">
        <v>36</v>
      </c>
      <c r="R3" t="s">
        <v>37</v>
      </c>
      <c r="X3" t="s">
        <v>36</v>
      </c>
      <c r="Y3" t="s">
        <v>37</v>
      </c>
    </row>
    <row r="4" spans="1:41" x14ac:dyDescent="0.25">
      <c r="A4" t="s">
        <v>162</v>
      </c>
      <c r="B4">
        <v>36.908999999999999</v>
      </c>
      <c r="C4">
        <v>1.4E-2</v>
      </c>
      <c r="D4">
        <v>0.85</v>
      </c>
      <c r="E4">
        <v>0.85333333333333339</v>
      </c>
      <c r="F4">
        <v>2.5166114784235857E-2</v>
      </c>
      <c r="G4">
        <v>1.4529663145135593E-2</v>
      </c>
      <c r="H4">
        <v>1.7026948998205771</v>
      </c>
      <c r="I4">
        <v>5324.9139999999998</v>
      </c>
      <c r="J4">
        <v>0.85799999999999998</v>
      </c>
      <c r="K4">
        <v>50.55</v>
      </c>
      <c r="L4">
        <v>50.46</v>
      </c>
      <c r="M4">
        <v>0.28583211855912738</v>
      </c>
      <c r="N4">
        <v>0.16502525059315323</v>
      </c>
      <c r="O4">
        <v>0.32704171738635202</v>
      </c>
      <c r="P4">
        <v>2194.7190000000001</v>
      </c>
      <c r="Q4">
        <v>0.11</v>
      </c>
      <c r="R4">
        <v>6.49</v>
      </c>
      <c r="S4">
        <v>6.4933333333333332</v>
      </c>
      <c r="T4">
        <v>1.5275252316519142E-2</v>
      </c>
      <c r="U4">
        <v>8.8191710368817813E-3</v>
      </c>
      <c r="V4">
        <v>0.13581885580413422</v>
      </c>
      <c r="W4">
        <v>2743.4720000000002</v>
      </c>
      <c r="X4">
        <v>0.64300000000000002</v>
      </c>
      <c r="Y4">
        <v>37.32</v>
      </c>
      <c r="Z4">
        <v>37.473333333333329</v>
      </c>
      <c r="AA4">
        <v>0.26558112382722832</v>
      </c>
      <c r="AB4">
        <v>0.1533333333333336</v>
      </c>
      <c r="AC4">
        <v>0.40917986123465649</v>
      </c>
      <c r="AE4">
        <f>L4/12</f>
        <v>4.2050000000000001</v>
      </c>
      <c r="AF4">
        <f>S4/1</f>
        <v>6.4933333333333332</v>
      </c>
      <c r="AG4">
        <f>E4/14</f>
        <v>6.0952380952380959E-2</v>
      </c>
      <c r="AH4">
        <f>Z4/16</f>
        <v>2.3420833333333331</v>
      </c>
      <c r="AJ4">
        <f>((2*AH4)-AF4+(3*AG4))/AE4</f>
        <v>-0.38675612932450038</v>
      </c>
      <c r="AK4">
        <f>1-(AJ4/4)+((3*AG4)/(4*AE4))</f>
        <v>1.1075604439159732</v>
      </c>
      <c r="AL4">
        <f>AE4-(AF4/2)-(AG4/2)+1</f>
        <v>1.9278571428571429</v>
      </c>
      <c r="AM4">
        <f>AE4/AG4</f>
        <v>68.98828125</v>
      </c>
      <c r="AN4">
        <f>AF4/AE4</f>
        <v>1.5441934205311136</v>
      </c>
      <c r="AO4">
        <f>AH4/AE4</f>
        <v>0.55697582243361066</v>
      </c>
    </row>
    <row r="5" spans="1:41" x14ac:dyDescent="0.25">
      <c r="A5" t="s">
        <v>162</v>
      </c>
      <c r="B5">
        <v>35.83</v>
      </c>
      <c r="C5">
        <v>1.4E-2</v>
      </c>
      <c r="D5">
        <v>0.88</v>
      </c>
      <c r="I5">
        <v>5031.0709999999999</v>
      </c>
      <c r="J5">
        <v>0.80900000000000005</v>
      </c>
      <c r="K5">
        <v>50.69</v>
      </c>
      <c r="P5">
        <v>2056.3319999999999</v>
      </c>
      <c r="Q5">
        <v>0.104</v>
      </c>
      <c r="R5">
        <v>6.51</v>
      </c>
      <c r="W5">
        <v>2954.84</v>
      </c>
      <c r="X5">
        <v>0.69699999999999995</v>
      </c>
      <c r="Y5">
        <v>37.78</v>
      </c>
    </row>
    <row r="6" spans="1:41" x14ac:dyDescent="0.25">
      <c r="A6" t="s">
        <v>162</v>
      </c>
      <c r="B6">
        <v>49.652000000000001</v>
      </c>
      <c r="C6">
        <v>1.9E-2</v>
      </c>
      <c r="D6">
        <v>0.83</v>
      </c>
      <c r="I6">
        <v>7193.3149999999996</v>
      </c>
      <c r="J6">
        <v>1.1719999999999999</v>
      </c>
      <c r="K6">
        <v>50.14</v>
      </c>
      <c r="P6">
        <v>3106.355</v>
      </c>
      <c r="Q6">
        <v>0.152</v>
      </c>
      <c r="R6">
        <v>6.48</v>
      </c>
      <c r="W6">
        <v>2785.6509999999998</v>
      </c>
      <c r="X6">
        <v>0.65300000000000002</v>
      </c>
      <c r="Y6">
        <v>37.32</v>
      </c>
    </row>
    <row r="7" spans="1:41" x14ac:dyDescent="0.25">
      <c r="A7" t="s">
        <v>164</v>
      </c>
      <c r="B7">
        <v>62.131</v>
      </c>
      <c r="C7">
        <v>2.4E-2</v>
      </c>
      <c r="D7">
        <v>1.41</v>
      </c>
      <c r="E7">
        <v>1.4100000000000001</v>
      </c>
      <c r="F7">
        <v>3.0000000000000027E-2</v>
      </c>
      <c r="G7">
        <v>1.732050807568879E-2</v>
      </c>
      <c r="H7">
        <v>1.2284048280630346</v>
      </c>
      <c r="I7">
        <v>4853.058</v>
      </c>
      <c r="J7">
        <v>0.78</v>
      </c>
      <c r="K7">
        <v>45.22</v>
      </c>
      <c r="L7">
        <v>45.326666666666675</v>
      </c>
      <c r="M7">
        <v>0.1159022576714266</v>
      </c>
      <c r="N7">
        <v>6.6916199666283524E-2</v>
      </c>
      <c r="O7">
        <v>0.14763097440715586</v>
      </c>
      <c r="P7">
        <v>2030.7570000000001</v>
      </c>
      <c r="Q7">
        <v>0.10299999999999999</v>
      </c>
      <c r="R7">
        <v>5.96</v>
      </c>
      <c r="S7">
        <v>5.956666666666667</v>
      </c>
      <c r="T7">
        <v>5.7735026918961348E-3</v>
      </c>
      <c r="U7">
        <v>3.3333333333332624E-3</v>
      </c>
      <c r="V7">
        <v>5.595970900951195E-2</v>
      </c>
      <c r="W7">
        <v>3158.4169999999999</v>
      </c>
      <c r="X7">
        <v>0.751</v>
      </c>
      <c r="Y7">
        <v>41.95</v>
      </c>
      <c r="Z7">
        <v>43.129999999999995</v>
      </c>
      <c r="AA7">
        <v>1.1376730637577719</v>
      </c>
      <c r="AB7">
        <v>0.65683584961033592</v>
      </c>
      <c r="AC7">
        <v>1.5229210517281151</v>
      </c>
      <c r="AE7">
        <f t="shared" ref="AE7:AE22" si="0">L7/12</f>
        <v>3.7772222222222229</v>
      </c>
      <c r="AF7">
        <f t="shared" ref="AF7:AF22" si="1">S7/1</f>
        <v>5.956666666666667</v>
      </c>
      <c r="AG7">
        <f t="shared" ref="AG7:AG22" si="2">E7/14</f>
        <v>0.10071428571428573</v>
      </c>
      <c r="AH7">
        <f t="shared" ref="AH7:AH22" si="3">Z7/16</f>
        <v>2.6956249999999997</v>
      </c>
      <c r="AJ7">
        <f t="shared" ref="AJ7:AJ22" si="4">((2*AH7)-AF7+(3*AG7))/AE7</f>
        <v>-6.9700376105730058E-2</v>
      </c>
      <c r="AK7">
        <f t="shared" ref="AK7" si="5">1-(AJ7/4)+((3*AG7)/(4*AE7))</f>
        <v>1.0374227827621709</v>
      </c>
      <c r="AL7">
        <f t="shared" ref="AL7:AL22" si="6">AE7-(AF7/2)-(AG7/2)+1</f>
        <v>1.7485317460317464</v>
      </c>
      <c r="AM7">
        <f t="shared" ref="AM7:AM22" si="7">AE7/AG7</f>
        <v>37.504334121355399</v>
      </c>
      <c r="AN7">
        <f t="shared" ref="AN7:AN22" si="8">AF7/AE7</f>
        <v>1.5769966171495806</v>
      </c>
      <c r="AO7">
        <f t="shared" ref="AO7:AO22" si="9">AH7/AE7</f>
        <v>0.71365274305044835</v>
      </c>
    </row>
    <row r="8" spans="1:41" x14ac:dyDescent="0.25">
      <c r="A8" t="s">
        <v>164</v>
      </c>
      <c r="B8">
        <v>58.664000000000001</v>
      </c>
      <c r="C8">
        <v>2.3E-2</v>
      </c>
      <c r="D8">
        <v>1.38</v>
      </c>
      <c r="I8">
        <v>4722.7070000000003</v>
      </c>
      <c r="J8">
        <v>0.75800000000000001</v>
      </c>
      <c r="K8">
        <v>45.31</v>
      </c>
      <c r="P8">
        <v>1965.0920000000001</v>
      </c>
      <c r="Q8">
        <v>0.1</v>
      </c>
      <c r="R8">
        <v>5.96</v>
      </c>
      <c r="W8">
        <v>4228.2910000000002</v>
      </c>
      <c r="X8">
        <v>1.0489999999999999</v>
      </c>
      <c r="Y8">
        <v>44.22</v>
      </c>
    </row>
    <row r="9" spans="1:41" x14ac:dyDescent="0.25">
      <c r="A9" t="s">
        <v>164</v>
      </c>
      <c r="B9">
        <v>60.493000000000002</v>
      </c>
      <c r="C9">
        <v>2.4E-2</v>
      </c>
      <c r="D9">
        <v>1.44</v>
      </c>
      <c r="I9">
        <v>4687.7129999999997</v>
      </c>
      <c r="J9">
        <v>0.752</v>
      </c>
      <c r="K9">
        <v>45.45</v>
      </c>
      <c r="P9">
        <v>1938.537</v>
      </c>
      <c r="Q9">
        <v>9.9000000000000005E-2</v>
      </c>
      <c r="R9">
        <v>5.95</v>
      </c>
      <c r="W9">
        <v>3694.8649999999998</v>
      </c>
      <c r="X9">
        <v>0.89700000000000002</v>
      </c>
      <c r="Y9">
        <v>43.22</v>
      </c>
    </row>
    <row r="10" spans="1:41" x14ac:dyDescent="0.25">
      <c r="A10" t="s">
        <v>168</v>
      </c>
      <c r="B10">
        <v>39.658999999999999</v>
      </c>
      <c r="C10">
        <v>1.4999999999999999E-2</v>
      </c>
      <c r="D10">
        <v>0.77</v>
      </c>
      <c r="E10">
        <v>0.77666666666666673</v>
      </c>
      <c r="F10">
        <v>5.7735026918962623E-3</v>
      </c>
      <c r="G10">
        <v>3.3333333333333361E-3</v>
      </c>
      <c r="H10">
        <v>0.42918454935622352</v>
      </c>
      <c r="I10">
        <v>5682.3959999999997</v>
      </c>
      <c r="J10">
        <v>0.88600000000000001</v>
      </c>
      <c r="K10">
        <v>44.6</v>
      </c>
      <c r="L10">
        <v>44.766666666666673</v>
      </c>
      <c r="M10">
        <v>0.18770544300401354</v>
      </c>
      <c r="N10">
        <v>0.10837178804672518</v>
      </c>
      <c r="O10">
        <v>0.24208143271792665</v>
      </c>
      <c r="P10">
        <v>2412.9050000000002</v>
      </c>
      <c r="Q10">
        <v>0.11700000000000001</v>
      </c>
      <c r="R10">
        <v>5.9</v>
      </c>
      <c r="S10">
        <v>5.8166666666666664</v>
      </c>
      <c r="T10">
        <v>0.11150485789118485</v>
      </c>
      <c r="U10">
        <v>6.4377359719426541E-2</v>
      </c>
      <c r="V10">
        <v>1.1067740925975911</v>
      </c>
      <c r="W10">
        <v>4644.7539999999999</v>
      </c>
      <c r="X10">
        <v>1.1739999999999999</v>
      </c>
      <c r="Y10">
        <v>45.89</v>
      </c>
      <c r="Z10">
        <v>44.583333333333336</v>
      </c>
      <c r="AA10">
        <v>1.2538474123007686</v>
      </c>
      <c r="AB10">
        <v>0.72390914101456449</v>
      </c>
      <c r="AC10">
        <v>1.6237214377896774</v>
      </c>
      <c r="AE10">
        <f t="shared" ref="AE10:AE22" si="10">L10/12</f>
        <v>3.7305555555555561</v>
      </c>
      <c r="AF10">
        <f t="shared" ref="AF10:AF22" si="11">S10/1</f>
        <v>5.8166666666666664</v>
      </c>
      <c r="AG10">
        <f t="shared" ref="AG10:AG22" si="12">E10/14</f>
        <v>5.5476190476190478E-2</v>
      </c>
      <c r="AH10">
        <f t="shared" ref="AH10:AH22" si="13">Z10/16</f>
        <v>2.7864583333333335</v>
      </c>
      <c r="AJ10">
        <f t="shared" ref="AJ10:AJ22" si="14">((2*AH10)-AF10+(3*AG10))/AE10</f>
        <v>-2.0726518455483314E-2</v>
      </c>
      <c r="AK10">
        <f t="shared" ref="AK10" si="15">1-(AJ10/4)+((3*AG10)/(4*AE10))</f>
        <v>1.0163346984363366</v>
      </c>
      <c r="AL10">
        <f t="shared" ref="AL10:AL22" si="16">AE10-(AF10/2)-(AG10/2)+1</f>
        <v>1.7944841269841276</v>
      </c>
      <c r="AM10">
        <f t="shared" ref="AM10:AM22" si="17">AE10/AG10</f>
        <v>67.246065808297573</v>
      </c>
      <c r="AN10">
        <f t="shared" ref="AN10:AN22" si="18">AF10/AE10</f>
        <v>1.5591958302308262</v>
      </c>
      <c r="AO10">
        <f t="shared" ref="AO10:AO22" si="19">AH10/AE10</f>
        <v>0.74692851824274009</v>
      </c>
    </row>
    <row r="11" spans="1:41" x14ac:dyDescent="0.25">
      <c r="A11" t="s">
        <v>168</v>
      </c>
      <c r="B11">
        <v>41.137</v>
      </c>
      <c r="C11">
        <v>1.6E-2</v>
      </c>
      <c r="D11">
        <v>0.78</v>
      </c>
      <c r="I11">
        <v>5814.5789999999997</v>
      </c>
      <c r="J11">
        <v>0.90800000000000003</v>
      </c>
      <c r="K11">
        <v>44.73</v>
      </c>
      <c r="P11">
        <v>2375.2339999999999</v>
      </c>
      <c r="Q11">
        <v>0.11600000000000001</v>
      </c>
      <c r="R11">
        <v>5.69</v>
      </c>
      <c r="W11">
        <v>3012.6770000000001</v>
      </c>
      <c r="X11">
        <v>0.71199999999999997</v>
      </c>
      <c r="Y11">
        <v>43.39</v>
      </c>
    </row>
    <row r="12" spans="1:41" x14ac:dyDescent="0.25">
      <c r="A12" t="s">
        <v>168</v>
      </c>
      <c r="B12">
        <v>39.695</v>
      </c>
      <c r="C12">
        <v>1.4999999999999999E-2</v>
      </c>
      <c r="D12">
        <v>0.78</v>
      </c>
      <c r="I12">
        <v>5661.7049999999999</v>
      </c>
      <c r="J12">
        <v>0.88300000000000001</v>
      </c>
      <c r="K12">
        <v>44.97</v>
      </c>
      <c r="P12">
        <v>2363.5509999999999</v>
      </c>
      <c r="Q12">
        <v>0.115</v>
      </c>
      <c r="R12">
        <v>5.86</v>
      </c>
      <c r="W12">
        <v>3621.7710000000002</v>
      </c>
      <c r="X12">
        <v>0.876</v>
      </c>
      <c r="Y12">
        <v>44.47</v>
      </c>
    </row>
    <row r="13" spans="1:41" x14ac:dyDescent="0.25">
      <c r="A13" t="s">
        <v>165</v>
      </c>
      <c r="B13">
        <v>79.001000000000005</v>
      </c>
      <c r="C13">
        <v>3.1E-2</v>
      </c>
      <c r="D13">
        <v>1.25</v>
      </c>
      <c r="E13">
        <v>1.2666666666666666</v>
      </c>
      <c r="F13">
        <v>2.0816659994661344E-2</v>
      </c>
      <c r="G13">
        <v>1.2018504251546642E-2</v>
      </c>
      <c r="H13">
        <v>0.94882928301684011</v>
      </c>
      <c r="I13">
        <v>6676.6480000000001</v>
      </c>
      <c r="J13">
        <v>1.0840000000000001</v>
      </c>
      <c r="K13">
        <v>43.85</v>
      </c>
      <c r="L13">
        <v>44.109999999999992</v>
      </c>
      <c r="M13">
        <v>0.2306512518934144</v>
      </c>
      <c r="N13">
        <v>0.13316656236958699</v>
      </c>
      <c r="O13">
        <v>0.30189653677077083</v>
      </c>
      <c r="P13">
        <v>2851.8829999999998</v>
      </c>
      <c r="Q13">
        <v>0.14000000000000001</v>
      </c>
      <c r="R13">
        <v>5.66</v>
      </c>
      <c r="S13">
        <v>5.706666666666667</v>
      </c>
      <c r="T13">
        <v>5.6862407030772916E-2</v>
      </c>
      <c r="U13">
        <v>3.2829526005986813E-2</v>
      </c>
      <c r="V13">
        <v>0.57528375010490906</v>
      </c>
      <c r="W13">
        <v>3248.9229999999998</v>
      </c>
      <c r="X13">
        <v>0.77500000000000002</v>
      </c>
      <c r="Y13">
        <v>40.08</v>
      </c>
      <c r="Z13">
        <v>40.576666666666668</v>
      </c>
      <c r="AA13">
        <v>0.80884691588293278</v>
      </c>
      <c r="AB13">
        <v>0.46698798461820984</v>
      </c>
      <c r="AC13">
        <v>1.1508781350978639</v>
      </c>
      <c r="AE13">
        <f t="shared" ref="AE13:AE22" si="20">L13/12</f>
        <v>3.6758333333333328</v>
      </c>
      <c r="AF13">
        <f t="shared" ref="AF13:AF22" si="21">S13/1</f>
        <v>5.706666666666667</v>
      </c>
      <c r="AG13">
        <f t="shared" ref="AG13:AG22" si="22">E13/14</f>
        <v>9.0476190476190474E-2</v>
      </c>
      <c r="AH13">
        <f t="shared" ref="AH13:AH22" si="23">Z13/16</f>
        <v>2.5360416666666667</v>
      </c>
      <c r="AJ13">
        <f t="shared" ref="AJ13:AJ22" si="24">((2*AH13)-AF13+(3*AG13))/AE13</f>
        <v>-9.8795219742850729E-2</v>
      </c>
      <c r="AK13">
        <f t="shared" ref="AK13" si="25">1-(AJ13/4)+((3*AG13)/(4*AE13))</f>
        <v>1.0431591475855815</v>
      </c>
      <c r="AL13">
        <f t="shared" ref="AL13:AL22" si="26">AE13-(AF13/2)-(AG13/2)+1</f>
        <v>1.7772619047619043</v>
      </c>
      <c r="AM13">
        <f t="shared" ref="AM13:AM22" si="27">AE13/AG13</f>
        <v>40.627631578947366</v>
      </c>
      <c r="AN13">
        <f t="shared" ref="AN13:AN22" si="28">AF13/AE13</f>
        <v>1.5524824302879168</v>
      </c>
      <c r="AO13">
        <f t="shared" ref="AO13:AO22" si="29">AH13/AE13</f>
        <v>0.68992291997279542</v>
      </c>
    </row>
    <row r="14" spans="1:41" x14ac:dyDescent="0.25">
      <c r="A14" t="s">
        <v>165</v>
      </c>
      <c r="B14">
        <v>60.466000000000001</v>
      </c>
      <c r="C14">
        <v>2.4E-2</v>
      </c>
      <c r="D14">
        <v>1.26</v>
      </c>
      <c r="I14">
        <v>5178.3999999999996</v>
      </c>
      <c r="J14">
        <v>0.83299999999999996</v>
      </c>
      <c r="K14">
        <v>44.19</v>
      </c>
      <c r="P14">
        <v>2164.596</v>
      </c>
      <c r="Q14">
        <v>0.109</v>
      </c>
      <c r="R14">
        <v>5.77</v>
      </c>
      <c r="W14">
        <v>3786.4810000000002</v>
      </c>
      <c r="X14">
        <v>0.92200000000000004</v>
      </c>
      <c r="Y14">
        <v>41.51</v>
      </c>
    </row>
    <row r="15" spans="1:41" x14ac:dyDescent="0.25">
      <c r="A15" t="s">
        <v>165</v>
      </c>
      <c r="B15">
        <v>55.298000000000002</v>
      </c>
      <c r="C15">
        <v>2.1999999999999999E-2</v>
      </c>
      <c r="D15">
        <v>1.29</v>
      </c>
      <c r="I15">
        <v>4630.07</v>
      </c>
      <c r="J15">
        <v>0.74299999999999999</v>
      </c>
      <c r="K15">
        <v>44.29</v>
      </c>
      <c r="P15">
        <v>1870.1659999999999</v>
      </c>
      <c r="Q15">
        <v>9.5000000000000001E-2</v>
      </c>
      <c r="R15">
        <v>5.69</v>
      </c>
      <c r="W15">
        <v>3001.6930000000002</v>
      </c>
      <c r="X15">
        <v>0.71</v>
      </c>
      <c r="Y15">
        <v>40.14</v>
      </c>
    </row>
    <row r="16" spans="1:41" x14ac:dyDescent="0.25">
      <c r="A16" t="s">
        <v>163</v>
      </c>
      <c r="B16">
        <v>70.873999999999995</v>
      </c>
      <c r="C16">
        <v>2.8000000000000001E-2</v>
      </c>
      <c r="D16">
        <v>1.48</v>
      </c>
      <c r="E16">
        <v>1.47</v>
      </c>
      <c r="F16">
        <v>1.0000000000000009E-2</v>
      </c>
      <c r="G16">
        <v>5.7735026918962632E-3</v>
      </c>
      <c r="H16">
        <v>0.39275528516301111</v>
      </c>
      <c r="I16">
        <v>5465.8869999999997</v>
      </c>
      <c r="J16">
        <v>0.88100000000000001</v>
      </c>
      <c r="K16">
        <v>46.97</v>
      </c>
      <c r="L16">
        <v>47.033333333333331</v>
      </c>
      <c r="M16">
        <v>6.5064070986478373E-2</v>
      </c>
      <c r="N16">
        <v>3.7564758898616213E-2</v>
      </c>
      <c r="O16">
        <v>7.9868374695853048E-2</v>
      </c>
      <c r="P16">
        <v>2167.2579999999998</v>
      </c>
      <c r="Q16">
        <v>0.109</v>
      </c>
      <c r="R16">
        <v>5.81</v>
      </c>
      <c r="S16">
        <v>5.8599999999999994</v>
      </c>
      <c r="T16">
        <v>0.13228756555322957</v>
      </c>
      <c r="U16">
        <v>7.637626158259736E-2</v>
      </c>
      <c r="V16">
        <v>1.30334917376446</v>
      </c>
      <c r="W16">
        <v>2895.078</v>
      </c>
      <c r="X16">
        <v>0.68200000000000005</v>
      </c>
      <c r="Y16">
        <v>37.07</v>
      </c>
      <c r="Z16">
        <v>37.773333333333333</v>
      </c>
      <c r="AA16">
        <v>0.93168306485270547</v>
      </c>
      <c r="AB16">
        <v>0.5379074682921251</v>
      </c>
      <c r="AC16">
        <v>1.4240402443314288</v>
      </c>
      <c r="AE16">
        <f t="shared" ref="AE16:AE22" si="30">L16/12</f>
        <v>3.9194444444444443</v>
      </c>
      <c r="AF16">
        <f t="shared" ref="AF16:AF22" si="31">S16/1</f>
        <v>5.8599999999999994</v>
      </c>
      <c r="AG16">
        <f t="shared" ref="AG16:AG22" si="32">E16/14</f>
        <v>0.105</v>
      </c>
      <c r="AH16">
        <f t="shared" ref="AH16:AH22" si="33">Z16/16</f>
        <v>2.3608333333333333</v>
      </c>
      <c r="AJ16">
        <f t="shared" ref="AJ16:AJ22" si="34">((2*AH16)-AF16+(3*AG16))/AE16</f>
        <v>-0.21006378454996444</v>
      </c>
      <c r="AK16">
        <f t="shared" ref="AK16" si="35">1-(AJ16/4)+((3*AG16)/(4*AE16))</f>
        <v>1.0726080793763288</v>
      </c>
      <c r="AL16">
        <f t="shared" ref="AL16:AL22" si="36">AE16-(AF16/2)-(AG16/2)+1</f>
        <v>1.9369444444444446</v>
      </c>
      <c r="AM16">
        <f t="shared" ref="AM16:AM22" si="37">AE16/AG16</f>
        <v>37.328042328042329</v>
      </c>
      <c r="AN16">
        <f t="shared" ref="AN16:AN22" si="38">AF16/AE16</f>
        <v>1.4951098511693834</v>
      </c>
      <c r="AO16">
        <f t="shared" ref="AO16:AO22" si="39">AH16/AE16</f>
        <v>0.60233876683203402</v>
      </c>
    </row>
    <row r="17" spans="1:41" x14ac:dyDescent="0.25">
      <c r="A17" t="s">
        <v>163</v>
      </c>
      <c r="B17">
        <v>71.796000000000006</v>
      </c>
      <c r="C17">
        <v>2.8000000000000001E-2</v>
      </c>
      <c r="D17">
        <v>1.46</v>
      </c>
      <c r="I17">
        <v>5623.9579999999996</v>
      </c>
      <c r="J17">
        <v>0.90800000000000003</v>
      </c>
      <c r="K17">
        <v>47.03</v>
      </c>
      <c r="P17">
        <v>2215.7280000000001</v>
      </c>
      <c r="Q17">
        <v>0.111</v>
      </c>
      <c r="R17">
        <v>5.76</v>
      </c>
      <c r="W17">
        <v>3604.98</v>
      </c>
      <c r="X17">
        <v>0.872</v>
      </c>
      <c r="Y17">
        <v>38.83</v>
      </c>
    </row>
    <row r="18" spans="1:41" x14ac:dyDescent="0.25">
      <c r="A18" t="s">
        <v>163</v>
      </c>
      <c r="B18">
        <v>66.802999999999997</v>
      </c>
      <c r="C18">
        <v>2.5999999999999999E-2</v>
      </c>
      <c r="D18">
        <v>1.47</v>
      </c>
      <c r="I18">
        <v>5228.2209999999995</v>
      </c>
      <c r="J18">
        <v>0.84199999999999997</v>
      </c>
      <c r="K18">
        <v>47.1</v>
      </c>
      <c r="P18">
        <v>2132.2310000000002</v>
      </c>
      <c r="Q18">
        <v>0.107</v>
      </c>
      <c r="R18">
        <v>6.01</v>
      </c>
      <c r="W18">
        <v>2540.3490000000002</v>
      </c>
      <c r="X18">
        <v>0.59099999999999997</v>
      </c>
      <c r="Y18">
        <v>37.42</v>
      </c>
    </row>
    <row r="19" spans="1:41" x14ac:dyDescent="0.25">
      <c r="A19" t="s">
        <v>166</v>
      </c>
      <c r="B19">
        <v>92.22</v>
      </c>
      <c r="C19">
        <v>3.5999999999999997E-2</v>
      </c>
      <c r="D19">
        <v>1.87</v>
      </c>
      <c r="E19">
        <v>1.86</v>
      </c>
      <c r="F19">
        <v>1.0000000000000009E-2</v>
      </c>
      <c r="G19">
        <v>5.7735026918962632E-3</v>
      </c>
      <c r="H19">
        <v>0.31040337053205713</v>
      </c>
      <c r="I19">
        <v>5871.96</v>
      </c>
      <c r="J19">
        <v>0.91800000000000004</v>
      </c>
      <c r="K19">
        <v>48.22</v>
      </c>
      <c r="L19">
        <v>48.606666666666662</v>
      </c>
      <c r="M19">
        <v>0.66972631225996804</v>
      </c>
      <c r="N19">
        <v>0.38666666666666794</v>
      </c>
      <c r="O19">
        <v>0.79550130297627486</v>
      </c>
      <c r="P19">
        <v>2293.165</v>
      </c>
      <c r="Q19">
        <v>0.112</v>
      </c>
      <c r="R19">
        <v>5.88</v>
      </c>
      <c r="S19">
        <v>5.916666666666667</v>
      </c>
      <c r="T19">
        <v>5.5075705472861385E-2</v>
      </c>
      <c r="U19">
        <v>3.1797973380565066E-2</v>
      </c>
      <c r="V19">
        <v>0.53743053600955037</v>
      </c>
      <c r="W19">
        <v>2737.498</v>
      </c>
      <c r="X19">
        <v>0.64100000000000001</v>
      </c>
      <c r="Y19">
        <v>32.89</v>
      </c>
      <c r="Z19">
        <v>32.886666666666663</v>
      </c>
      <c r="AA19">
        <v>0.16502525059315334</v>
      </c>
      <c r="AB19">
        <v>9.5277372853042538E-2</v>
      </c>
      <c r="AC19">
        <v>0.28971429004574056</v>
      </c>
      <c r="AE19">
        <f t="shared" ref="AE19:AE22" si="40">L19/12</f>
        <v>4.0505555555555555</v>
      </c>
      <c r="AF19">
        <f t="shared" ref="AF19:AF22" si="41">S19/1</f>
        <v>5.916666666666667</v>
      </c>
      <c r="AG19">
        <f t="shared" ref="AG19:AG22" si="42">E19/14</f>
        <v>0.13285714285714287</v>
      </c>
      <c r="AH19">
        <f t="shared" ref="AH19:AH22" si="43">Z19/16</f>
        <v>2.0554166666666664</v>
      </c>
      <c r="AJ19">
        <f t="shared" ref="AJ19:AJ22" si="44">((2*AH19)-AF19+(3*AG19))/AE19</f>
        <v>-0.34742441757940334</v>
      </c>
      <c r="AK19">
        <f t="shared" ref="AK19" si="45">1-(AJ19/4)+((3*AG19)/(4*AE19))</f>
        <v>1.1114559045398436</v>
      </c>
      <c r="AL19">
        <f t="shared" ref="AL19:AL22" si="46">AE19-(AF19/2)-(AG19/2)+1</f>
        <v>2.0257936507936503</v>
      </c>
      <c r="AM19">
        <f t="shared" ref="AM19:AM22" si="47">AE19/AG19</f>
        <v>30.488052568697725</v>
      </c>
      <c r="AN19">
        <f t="shared" ref="AN19:AN22" si="48">AF19/AE19</f>
        <v>1.4607049787409137</v>
      </c>
      <c r="AO19">
        <f t="shared" ref="AO19:AO22" si="49">AH19/AE19</f>
        <v>0.50744068029076939</v>
      </c>
    </row>
    <row r="20" spans="1:41" x14ac:dyDescent="0.25">
      <c r="A20" t="s">
        <v>166</v>
      </c>
      <c r="B20">
        <v>87.391000000000005</v>
      </c>
      <c r="C20">
        <v>3.4000000000000002E-2</v>
      </c>
      <c r="D20">
        <v>1.85</v>
      </c>
      <c r="I20">
        <v>5641.7340000000004</v>
      </c>
      <c r="J20">
        <v>0.88</v>
      </c>
      <c r="K20">
        <v>48.22</v>
      </c>
      <c r="P20">
        <v>2198.7719999999999</v>
      </c>
      <c r="Q20">
        <v>0.107</v>
      </c>
      <c r="R20">
        <v>5.89</v>
      </c>
      <c r="W20">
        <v>2328.5639999999999</v>
      </c>
      <c r="X20">
        <v>0.53800000000000003</v>
      </c>
      <c r="Y20">
        <v>32.72</v>
      </c>
    </row>
    <row r="21" spans="1:41" x14ac:dyDescent="0.25">
      <c r="A21" t="s">
        <v>166</v>
      </c>
      <c r="B21">
        <v>81.772000000000006</v>
      </c>
      <c r="C21">
        <v>3.2000000000000001E-2</v>
      </c>
      <c r="D21">
        <v>1.86</v>
      </c>
      <c r="I21">
        <v>5376.9669999999996</v>
      </c>
      <c r="J21">
        <v>0.83599999999999997</v>
      </c>
      <c r="K21">
        <v>49.38</v>
      </c>
      <c r="P21">
        <v>2064.1680000000001</v>
      </c>
      <c r="Q21">
        <v>0.10100000000000001</v>
      </c>
      <c r="R21">
        <v>5.98</v>
      </c>
      <c r="W21">
        <v>3039.2710000000002</v>
      </c>
      <c r="X21">
        <v>0.71899999999999997</v>
      </c>
      <c r="Y21">
        <v>33.049999999999997</v>
      </c>
    </row>
    <row r="22" spans="1:41" x14ac:dyDescent="0.25">
      <c r="A22" t="s">
        <v>167</v>
      </c>
      <c r="B22">
        <v>93.424000000000007</v>
      </c>
      <c r="C22">
        <v>3.5999999999999997E-2</v>
      </c>
      <c r="D22">
        <v>1.65</v>
      </c>
      <c r="E22">
        <v>1.6499999999999997</v>
      </c>
      <c r="F22">
        <v>2.0000000000000018E-2</v>
      </c>
      <c r="G22">
        <v>1.1547005383792526E-2</v>
      </c>
      <c r="H22">
        <v>0.6998185081086381</v>
      </c>
      <c r="I22">
        <v>6634.4939999999997</v>
      </c>
      <c r="J22">
        <v>1.0449999999999999</v>
      </c>
      <c r="K22">
        <v>47.75</v>
      </c>
      <c r="L22">
        <v>47.94</v>
      </c>
      <c r="M22">
        <v>0.17691806012954187</v>
      </c>
      <c r="N22">
        <v>0.10214368964029739</v>
      </c>
      <c r="O22">
        <v>0.2130656855241915</v>
      </c>
      <c r="P22">
        <v>2636.636</v>
      </c>
      <c r="Q22">
        <v>0.128</v>
      </c>
      <c r="R22">
        <v>5.83</v>
      </c>
      <c r="S22">
        <v>5.6866666666666665</v>
      </c>
      <c r="T22">
        <v>0.12662279942148402</v>
      </c>
      <c r="U22">
        <v>7.3105707331537789E-2</v>
      </c>
      <c r="V22">
        <v>1.2855634349039471</v>
      </c>
      <c r="W22">
        <v>2078.828</v>
      </c>
      <c r="X22">
        <v>0.47599999999999998</v>
      </c>
      <c r="Y22">
        <v>31.23</v>
      </c>
      <c r="Z22">
        <v>31.913333333333338</v>
      </c>
      <c r="AA22">
        <v>0.81131580369997436</v>
      </c>
      <c r="AB22">
        <v>0.46841339766397777</v>
      </c>
      <c r="AC22">
        <v>1.4677670701816723</v>
      </c>
      <c r="AE22">
        <f t="shared" ref="AE22" si="50">L22/12</f>
        <v>3.9949999999999997</v>
      </c>
      <c r="AF22">
        <f t="shared" ref="AF22" si="51">S22/1</f>
        <v>5.6866666666666665</v>
      </c>
      <c r="AG22">
        <f t="shared" ref="AG22" si="52">E22/14</f>
        <v>0.11785714285714284</v>
      </c>
      <c r="AH22">
        <f t="shared" ref="AH22" si="53">Z22/16</f>
        <v>1.9945833333333336</v>
      </c>
      <c r="AJ22">
        <f t="shared" ref="AJ22" si="54">((2*AH22)-AF22+(3*AG22))/AE22</f>
        <v>-0.33640264616484877</v>
      </c>
      <c r="AK22">
        <f t="shared" ref="AK22" si="55">1-(AJ22/4)+((3*AG22)/(4*AE22))</f>
        <v>1.106226533166458</v>
      </c>
      <c r="AL22">
        <f t="shared" ref="AL22" si="56">AE22-(AF22/2)-(AG22/2)+1</f>
        <v>2.092738095238095</v>
      </c>
      <c r="AM22">
        <f t="shared" ref="AM22" si="57">AE22/AG22</f>
        <v>33.896969696969698</v>
      </c>
      <c r="AN22">
        <f t="shared" ref="AN22" si="58">AF22/AE22</f>
        <v>1.4234459741343346</v>
      </c>
      <c r="AO22">
        <f t="shared" ref="AO22" si="59">AH22/AE22</f>
        <v>0.49926992073425125</v>
      </c>
    </row>
    <row r="23" spans="1:41" x14ac:dyDescent="0.25">
      <c r="A23" t="s">
        <v>167</v>
      </c>
      <c r="B23">
        <v>85.265000000000001</v>
      </c>
      <c r="C23">
        <v>3.3000000000000002E-2</v>
      </c>
      <c r="D23">
        <v>1.63</v>
      </c>
      <c r="I23">
        <v>6196.5940000000001</v>
      </c>
      <c r="J23">
        <v>0.97199999999999998</v>
      </c>
      <c r="K23">
        <v>48.1</v>
      </c>
      <c r="P23">
        <v>2340.0349999999999</v>
      </c>
      <c r="Q23">
        <v>0.114</v>
      </c>
      <c r="R23">
        <v>5.64</v>
      </c>
      <c r="W23">
        <v>2829.1889999999999</v>
      </c>
      <c r="X23">
        <v>0.66500000000000004</v>
      </c>
      <c r="Y23">
        <v>32.81</v>
      </c>
    </row>
    <row r="24" spans="1:41" x14ac:dyDescent="0.25">
      <c r="A24" t="s">
        <v>167</v>
      </c>
      <c r="B24">
        <v>68.033000000000001</v>
      </c>
      <c r="C24">
        <v>2.5999999999999999E-2</v>
      </c>
      <c r="D24">
        <v>1.67</v>
      </c>
      <c r="I24">
        <v>4890.5079999999998</v>
      </c>
      <c r="J24">
        <v>0.75700000000000001</v>
      </c>
      <c r="K24">
        <v>47.97</v>
      </c>
      <c r="P24">
        <v>1777.962</v>
      </c>
      <c r="Q24">
        <v>8.7999999999999995E-2</v>
      </c>
      <c r="R24">
        <v>5.59</v>
      </c>
      <c r="W24">
        <v>2122.0189999999998</v>
      </c>
      <c r="X24">
        <v>0.48699999999999999</v>
      </c>
      <c r="Y24">
        <v>31.7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Rotmoos</vt:lpstr>
      <vt:lpstr>Ibm</vt:lpstr>
      <vt:lpstr>Sablatnigmoor</vt:lpstr>
      <vt:lpstr>Gstreiklmoos</vt:lpstr>
      <vt:lpstr>Uberlingmoos</vt:lpstr>
      <vt:lpstr>Obergurgl</vt:lpstr>
      <vt:lpstr>Kojenmoos</vt:lpstr>
      <vt:lpstr>Rhine Delta</vt:lpstr>
      <vt:lpstr>Heidenreichstein</vt:lpstr>
      <vt:lpstr>Purgschachen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pwxg11</dc:creator>
  <cp:lastModifiedBy>pwxg11</cp:lastModifiedBy>
  <dcterms:created xsi:type="dcterms:W3CDTF">2019-07-03T11:36:16Z</dcterms:created>
  <dcterms:modified xsi:type="dcterms:W3CDTF">2019-07-03T18:16:41Z</dcterms:modified>
</cp:coreProperties>
</file>