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udson\pwxg11\My_Documents\"/>
    </mc:Choice>
  </mc:AlternateContent>
  <bookViews>
    <workbookView xWindow="0" yWindow="0" windowWidth="28800" windowHeight="12000" activeTab="1"/>
  </bookViews>
  <sheets>
    <sheet name="FLUXES" sheetId="3" r:id="rId1"/>
    <sheet name="ELEMENTAL ANALYSIS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60" i="4" l="1"/>
  <c r="BC60" i="4" s="1"/>
  <c r="BA60" i="4"/>
  <c r="AZ60" i="4"/>
  <c r="BH60" i="4" s="1"/>
  <c r="AH60" i="4"/>
  <c r="AI60" i="4" s="1"/>
  <c r="AG60" i="4"/>
  <c r="AF60" i="4"/>
  <c r="BF60" i="4" s="1"/>
  <c r="V60" i="4"/>
  <c r="W60" i="4" s="1"/>
  <c r="X60" i="4" s="1"/>
  <c r="U60" i="4"/>
  <c r="BE60" i="4" s="1"/>
  <c r="L60" i="4"/>
  <c r="M60" i="4" s="1"/>
  <c r="K60" i="4"/>
  <c r="J60" i="4"/>
  <c r="BG60" i="4" s="1"/>
  <c r="BA57" i="4"/>
  <c r="BB57" i="4" s="1"/>
  <c r="BC57" i="4" s="1"/>
  <c r="AZ57" i="4"/>
  <c r="BH57" i="4" s="1"/>
  <c r="AH57" i="4"/>
  <c r="AI57" i="4" s="1"/>
  <c r="AG57" i="4"/>
  <c r="AF57" i="4"/>
  <c r="BF57" i="4" s="1"/>
  <c r="W57" i="4"/>
  <c r="X57" i="4" s="1"/>
  <c r="V57" i="4"/>
  <c r="U57" i="4"/>
  <c r="BE57" i="4" s="1"/>
  <c r="K57" i="4"/>
  <c r="L57" i="4" s="1"/>
  <c r="M57" i="4" s="1"/>
  <c r="J57" i="4"/>
  <c r="BG57" i="4" s="1"/>
  <c r="BB54" i="4"/>
  <c r="BC54" i="4" s="1"/>
  <c r="BA54" i="4"/>
  <c r="AZ54" i="4"/>
  <c r="BH54" i="4" s="1"/>
  <c r="AG54" i="4"/>
  <c r="AH54" i="4" s="1"/>
  <c r="AI54" i="4" s="1"/>
  <c r="AF54" i="4"/>
  <c r="BF54" i="4" s="1"/>
  <c r="BN54" i="4" s="1"/>
  <c r="W54" i="4"/>
  <c r="X54" i="4" s="1"/>
  <c r="V54" i="4"/>
  <c r="U54" i="4"/>
  <c r="BE54" i="4" s="1"/>
  <c r="L54" i="4"/>
  <c r="M54" i="4" s="1"/>
  <c r="K54" i="4"/>
  <c r="J54" i="4"/>
  <c r="BG54" i="4" s="1"/>
  <c r="BH51" i="4"/>
  <c r="BB51" i="4"/>
  <c r="BC51" i="4" s="1"/>
  <c r="BA51" i="4"/>
  <c r="AZ51" i="4"/>
  <c r="AH51" i="4"/>
  <c r="AI51" i="4" s="1"/>
  <c r="AG51" i="4"/>
  <c r="AF51" i="4"/>
  <c r="BF51" i="4" s="1"/>
  <c r="V51" i="4"/>
  <c r="W51" i="4" s="1"/>
  <c r="X51" i="4" s="1"/>
  <c r="U51" i="4"/>
  <c r="BE51" i="4" s="1"/>
  <c r="L51" i="4"/>
  <c r="M51" i="4" s="1"/>
  <c r="K51" i="4"/>
  <c r="J51" i="4"/>
  <c r="BG51" i="4" s="1"/>
  <c r="BA48" i="4"/>
  <c r="BB48" i="4" s="1"/>
  <c r="BC48" i="4" s="1"/>
  <c r="AZ48" i="4"/>
  <c r="BH48" i="4" s="1"/>
  <c r="AH48" i="4"/>
  <c r="AI48" i="4" s="1"/>
  <c r="AG48" i="4"/>
  <c r="AF48" i="4"/>
  <c r="BF48" i="4" s="1"/>
  <c r="BN48" i="4" s="1"/>
  <c r="W48" i="4"/>
  <c r="X48" i="4" s="1"/>
  <c r="V48" i="4"/>
  <c r="U48" i="4"/>
  <c r="BE48" i="4" s="1"/>
  <c r="K48" i="4"/>
  <c r="L48" i="4" s="1"/>
  <c r="M48" i="4" s="1"/>
  <c r="J48" i="4"/>
  <c r="BG48" i="4" s="1"/>
  <c r="BM57" i="4" l="1"/>
  <c r="BL57" i="4"/>
  <c r="BO57" i="4"/>
  <c r="BJ57" i="4"/>
  <c r="BK57" i="4" s="1"/>
  <c r="BJ54" i="4"/>
  <c r="BK54" i="4" s="1"/>
  <c r="BO54" i="4"/>
  <c r="BN60" i="4"/>
  <c r="BL51" i="4"/>
  <c r="BM51" i="4"/>
  <c r="BM54" i="4"/>
  <c r="BL54" i="4"/>
  <c r="BM60" i="4"/>
  <c r="BL60" i="4"/>
  <c r="BM48" i="4"/>
  <c r="BL48" i="4"/>
  <c r="BJ48" i="4"/>
  <c r="BK48" i="4" s="1"/>
  <c r="BO48" i="4"/>
  <c r="BN57" i="4"/>
  <c r="BN51" i="4"/>
  <c r="BJ51" i="4"/>
  <c r="BK51" i="4" s="1"/>
  <c r="BO51" i="4"/>
  <c r="BO60" i="4"/>
  <c r="BJ60" i="4"/>
  <c r="BK60" i="4" s="1"/>
  <c r="BF40" i="4" l="1"/>
  <c r="BA40" i="4"/>
  <c r="BB40" i="4" s="1"/>
  <c r="BC40" i="4" s="1"/>
  <c r="AZ40" i="4"/>
  <c r="BH40" i="4" s="1"/>
  <c r="AH40" i="4"/>
  <c r="AI40" i="4" s="1"/>
  <c r="AG40" i="4"/>
  <c r="AF40" i="4"/>
  <c r="V40" i="4"/>
  <c r="W40" i="4" s="1"/>
  <c r="X40" i="4" s="1"/>
  <c r="U40" i="4"/>
  <c r="BE40" i="4" s="1"/>
  <c r="K40" i="4"/>
  <c r="L40" i="4" s="1"/>
  <c r="M40" i="4" s="1"/>
  <c r="J40" i="4"/>
  <c r="BG40" i="4" s="1"/>
  <c r="BA37" i="4"/>
  <c r="BB37" i="4" s="1"/>
  <c r="BC37" i="4" s="1"/>
  <c r="AZ37" i="4"/>
  <c r="BH37" i="4" s="1"/>
  <c r="AG37" i="4"/>
  <c r="AH37" i="4" s="1"/>
  <c r="AI37" i="4" s="1"/>
  <c r="AF37" i="4"/>
  <c r="BF37" i="4" s="1"/>
  <c r="BN37" i="4" s="1"/>
  <c r="W37" i="4"/>
  <c r="X37" i="4" s="1"/>
  <c r="V37" i="4"/>
  <c r="U37" i="4"/>
  <c r="BE37" i="4" s="1"/>
  <c r="K37" i="4"/>
  <c r="L37" i="4" s="1"/>
  <c r="M37" i="4" s="1"/>
  <c r="J37" i="4"/>
  <c r="BG37" i="4" s="1"/>
  <c r="BB34" i="4"/>
  <c r="BC34" i="4" s="1"/>
  <c r="BA34" i="4"/>
  <c r="AZ34" i="4"/>
  <c r="BH34" i="4" s="1"/>
  <c r="AG34" i="4"/>
  <c r="AH34" i="4" s="1"/>
  <c r="AI34" i="4" s="1"/>
  <c r="AF34" i="4"/>
  <c r="BF34" i="4" s="1"/>
  <c r="V34" i="4"/>
  <c r="W34" i="4" s="1"/>
  <c r="X34" i="4" s="1"/>
  <c r="U34" i="4"/>
  <c r="BE34" i="4" s="1"/>
  <c r="L34" i="4"/>
  <c r="M34" i="4" s="1"/>
  <c r="K34" i="4"/>
  <c r="J34" i="4"/>
  <c r="BG34" i="4" s="1"/>
  <c r="BF31" i="4"/>
  <c r="BA31" i="4"/>
  <c r="BB31" i="4" s="1"/>
  <c r="BC31" i="4" s="1"/>
  <c r="AZ31" i="4"/>
  <c r="BH31" i="4" s="1"/>
  <c r="AH31" i="4"/>
  <c r="AI31" i="4" s="1"/>
  <c r="AG31" i="4"/>
  <c r="AF31" i="4"/>
  <c r="V31" i="4"/>
  <c r="W31" i="4" s="1"/>
  <c r="X31" i="4" s="1"/>
  <c r="U31" i="4"/>
  <c r="BE31" i="4" s="1"/>
  <c r="K31" i="4"/>
  <c r="L31" i="4" s="1"/>
  <c r="M31" i="4" s="1"/>
  <c r="J31" i="4"/>
  <c r="BG31" i="4" s="1"/>
  <c r="BA28" i="4"/>
  <c r="BB28" i="4" s="1"/>
  <c r="BC28" i="4" s="1"/>
  <c r="AZ28" i="4"/>
  <c r="BH28" i="4" s="1"/>
  <c r="AG28" i="4"/>
  <c r="AH28" i="4" s="1"/>
  <c r="AI28" i="4" s="1"/>
  <c r="AF28" i="4"/>
  <c r="BF28" i="4" s="1"/>
  <c r="W28" i="4"/>
  <c r="X28" i="4" s="1"/>
  <c r="V28" i="4"/>
  <c r="U28" i="4"/>
  <c r="BE28" i="4" s="1"/>
  <c r="K28" i="4"/>
  <c r="L28" i="4" s="1"/>
  <c r="M28" i="4" s="1"/>
  <c r="J28" i="4"/>
  <c r="BG28" i="4" s="1"/>
  <c r="BM28" i="4" l="1"/>
  <c r="BL28" i="4"/>
  <c r="BJ34" i="4"/>
  <c r="BK34" i="4" s="1"/>
  <c r="BO34" i="4"/>
  <c r="BJ40" i="4"/>
  <c r="BK40" i="4" s="1"/>
  <c r="BO40" i="4"/>
  <c r="BJ31" i="4"/>
  <c r="BK31" i="4" s="1"/>
  <c r="BO31" i="4"/>
  <c r="BM34" i="4"/>
  <c r="BL34" i="4"/>
  <c r="BM40" i="4"/>
  <c r="BL40" i="4"/>
  <c r="BN28" i="4"/>
  <c r="BM31" i="4"/>
  <c r="BL31" i="4"/>
  <c r="BN40" i="4"/>
  <c r="BN31" i="4"/>
  <c r="BN34" i="4"/>
  <c r="BJ37" i="4"/>
  <c r="BK37" i="4" s="1"/>
  <c r="BO37" i="4"/>
  <c r="BJ28" i="4"/>
  <c r="BK28" i="4" s="1"/>
  <c r="BO28" i="4"/>
  <c r="BM37" i="4"/>
  <c r="BL37" i="4"/>
  <c r="BH20" i="4" l="1"/>
  <c r="BO20" i="4" s="1"/>
  <c r="BF20" i="4"/>
  <c r="BN20" i="4" s="1"/>
  <c r="BE20" i="4"/>
  <c r="BM20" i="4" s="1"/>
  <c r="AG20" i="4"/>
  <c r="AH20" i="4" s="1"/>
  <c r="AI20" i="4" s="1"/>
  <c r="AF20" i="4"/>
  <c r="W20" i="4"/>
  <c r="X20" i="4" s="1"/>
  <c r="V20" i="4"/>
  <c r="U20" i="4"/>
  <c r="K20" i="4"/>
  <c r="L20" i="4" s="1"/>
  <c r="M20" i="4" s="1"/>
  <c r="J20" i="4"/>
  <c r="BG20" i="4" s="1"/>
  <c r="BH17" i="4"/>
  <c r="BF17" i="4"/>
  <c r="BN17" i="4" s="1"/>
  <c r="AH17" i="4"/>
  <c r="AI17" i="4" s="1"/>
  <c r="AG17" i="4"/>
  <c r="AF17" i="4"/>
  <c r="V17" i="4"/>
  <c r="W17" i="4" s="1"/>
  <c r="X17" i="4" s="1"/>
  <c r="U17" i="4"/>
  <c r="BE17" i="4" s="1"/>
  <c r="K17" i="4"/>
  <c r="L17" i="4" s="1"/>
  <c r="M17" i="4" s="1"/>
  <c r="J17" i="4"/>
  <c r="BG17" i="4" s="1"/>
  <c r="BA14" i="4"/>
  <c r="BB14" i="4" s="1"/>
  <c r="BC14" i="4" s="1"/>
  <c r="AZ14" i="4"/>
  <c r="BH14" i="4" s="1"/>
  <c r="AG14" i="4"/>
  <c r="AH14" i="4" s="1"/>
  <c r="AI14" i="4" s="1"/>
  <c r="AF14" i="4"/>
  <c r="BF14" i="4" s="1"/>
  <c r="BN14" i="4" s="1"/>
  <c r="W14" i="4"/>
  <c r="X14" i="4" s="1"/>
  <c r="V14" i="4"/>
  <c r="U14" i="4"/>
  <c r="BE14" i="4" s="1"/>
  <c r="K14" i="4"/>
  <c r="L14" i="4" s="1"/>
  <c r="M14" i="4" s="1"/>
  <c r="J14" i="4"/>
  <c r="BG14" i="4" s="1"/>
  <c r="BB11" i="4"/>
  <c r="BC11" i="4" s="1"/>
  <c r="BA11" i="4"/>
  <c r="AZ11" i="4"/>
  <c r="BH11" i="4" s="1"/>
  <c r="AG11" i="4"/>
  <c r="AH11" i="4" s="1"/>
  <c r="AI11" i="4" s="1"/>
  <c r="AF11" i="4"/>
  <c r="BF11" i="4" s="1"/>
  <c r="V11" i="4"/>
  <c r="W11" i="4" s="1"/>
  <c r="X11" i="4" s="1"/>
  <c r="U11" i="4"/>
  <c r="BE11" i="4" s="1"/>
  <c r="L11" i="4"/>
  <c r="M11" i="4" s="1"/>
  <c r="K11" i="4"/>
  <c r="J11" i="4"/>
  <c r="BG11" i="4" s="1"/>
  <c r="BF8" i="4"/>
  <c r="BN8" i="4" s="1"/>
  <c r="BA8" i="4"/>
  <c r="BB8" i="4" s="1"/>
  <c r="BC8" i="4" s="1"/>
  <c r="AZ8" i="4"/>
  <c r="BH8" i="4" s="1"/>
  <c r="AH8" i="4"/>
  <c r="AI8" i="4" s="1"/>
  <c r="AG8" i="4"/>
  <c r="AF8" i="4"/>
  <c r="V8" i="4"/>
  <c r="W8" i="4" s="1"/>
  <c r="X8" i="4" s="1"/>
  <c r="U8" i="4"/>
  <c r="BE8" i="4" s="1"/>
  <c r="K8" i="4"/>
  <c r="L8" i="4" s="1"/>
  <c r="M8" i="4" s="1"/>
  <c r="J8" i="4"/>
  <c r="BG8" i="4" s="1"/>
  <c r="BA5" i="4"/>
  <c r="BB5" i="4" s="1"/>
  <c r="BC5" i="4" s="1"/>
  <c r="AZ5" i="4"/>
  <c r="BH5" i="4" s="1"/>
  <c r="AG5" i="4"/>
  <c r="AH5" i="4" s="1"/>
  <c r="AI5" i="4" s="1"/>
  <c r="AF5" i="4"/>
  <c r="BF5" i="4" s="1"/>
  <c r="BN5" i="4" s="1"/>
  <c r="W5" i="4"/>
  <c r="X5" i="4" s="1"/>
  <c r="V5" i="4"/>
  <c r="U5" i="4"/>
  <c r="BE5" i="4" s="1"/>
  <c r="K5" i="4"/>
  <c r="L5" i="4" s="1"/>
  <c r="M5" i="4" s="1"/>
  <c r="J5" i="4"/>
  <c r="BG5" i="4" s="1"/>
  <c r="BM11" i="4" l="1"/>
  <c r="BL11" i="4"/>
  <c r="BM17" i="4"/>
  <c r="BL17" i="4"/>
  <c r="BO17" i="4"/>
  <c r="BM8" i="4"/>
  <c r="BL8" i="4"/>
  <c r="BJ8" i="4"/>
  <c r="BK8" i="4" s="1"/>
  <c r="BO8" i="4"/>
  <c r="BN11" i="4"/>
  <c r="BJ14" i="4"/>
  <c r="BK14" i="4" s="1"/>
  <c r="BO14" i="4"/>
  <c r="BJ5" i="4"/>
  <c r="BK5" i="4" s="1"/>
  <c r="BO5" i="4"/>
  <c r="BM14" i="4"/>
  <c r="BL14" i="4"/>
  <c r="BM5" i="4"/>
  <c r="BL5" i="4"/>
  <c r="BJ11" i="4"/>
  <c r="BK11" i="4" s="1"/>
  <c r="BO11" i="4"/>
  <c r="BJ17" i="4"/>
  <c r="BK17" i="4" s="1"/>
  <c r="BL20" i="4"/>
  <c r="BJ20" i="4"/>
  <c r="BK20" i="4" s="1"/>
</calcChain>
</file>

<file path=xl/sharedStrings.xml><?xml version="1.0" encoding="utf-8"?>
<sst xmlns="http://schemas.openxmlformats.org/spreadsheetml/2006/main" count="1208" uniqueCount="177">
  <si>
    <t>Date</t>
  </si>
  <si>
    <t>Plot</t>
  </si>
  <si>
    <t>OR</t>
  </si>
  <si>
    <t>Period of measurement (minutes)</t>
  </si>
  <si>
    <t>Light conditions</t>
  </si>
  <si>
    <t>Dark conditions</t>
  </si>
  <si>
    <r>
      <t>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flux difference (micromol m</t>
    </r>
    <r>
      <rPr>
        <vertAlign val="superscript"/>
        <sz val="12"/>
        <color theme="1"/>
        <rFont val="Times New Roman"/>
        <family val="1"/>
      </rPr>
      <t>-2</t>
    </r>
    <r>
      <rPr>
        <sz val="12"/>
        <color theme="1"/>
        <rFont val="Times New Roman"/>
        <family val="1"/>
      </rPr>
      <t xml:space="preserve"> s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)</t>
    </r>
  </si>
  <si>
    <r>
      <t>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flux difference (micromol m</t>
    </r>
    <r>
      <rPr>
        <vertAlign val="superscript"/>
        <sz val="12"/>
        <color theme="1"/>
        <rFont val="Times New Roman"/>
        <family val="1"/>
      </rPr>
      <t>-2</t>
    </r>
    <r>
      <rPr>
        <sz val="12"/>
        <color theme="1"/>
        <rFont val="Times New Roman"/>
        <family val="1"/>
      </rPr>
      <t xml:space="preserve"> s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)</t>
    </r>
  </si>
  <si>
    <r>
      <t>Change in 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(%)</t>
    </r>
  </si>
  <si>
    <r>
      <t>Change in 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(%)</t>
    </r>
  </si>
  <si>
    <r>
      <t>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flux (micromol m</t>
    </r>
    <r>
      <rPr>
        <vertAlign val="superscript"/>
        <sz val="12"/>
        <color theme="1"/>
        <rFont val="Times New Roman"/>
        <family val="1"/>
      </rPr>
      <t>-2</t>
    </r>
    <r>
      <rPr>
        <sz val="12"/>
        <color theme="1"/>
        <rFont val="Times New Roman"/>
        <family val="1"/>
      </rPr>
      <t xml:space="preserve"> s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)</t>
    </r>
  </si>
  <si>
    <r>
      <t>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flux (micromol m</t>
    </r>
    <r>
      <rPr>
        <vertAlign val="superscript"/>
        <sz val="12"/>
        <color theme="1"/>
        <rFont val="Times New Roman"/>
        <family val="1"/>
      </rPr>
      <t>-2</t>
    </r>
    <r>
      <rPr>
        <sz val="12"/>
        <color theme="1"/>
        <rFont val="Times New Roman"/>
        <family val="1"/>
      </rPr>
      <t xml:space="preserve"> s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)</t>
    </r>
  </si>
  <si>
    <r>
      <t>Change in O</t>
    </r>
    <r>
      <rPr>
        <vertAlign val="subscript"/>
        <sz val="12"/>
        <color theme="1"/>
        <rFont val="Times New Roman"/>
        <family val="1"/>
      </rPr>
      <t xml:space="preserve">2 </t>
    </r>
    <r>
      <rPr>
        <sz val="12"/>
        <color theme="1"/>
        <rFont val="Times New Roman"/>
        <family val="1"/>
      </rPr>
      <t>(%)</t>
    </r>
  </si>
  <si>
    <t>Timing of light conditions. 1 = first 2=second</t>
  </si>
  <si>
    <t>Sample ID</t>
  </si>
  <si>
    <t>Sample Weight [mg]</t>
  </si>
  <si>
    <t>Nitrogen</t>
  </si>
  <si>
    <t>Carbon</t>
  </si>
  <si>
    <t>Hydrogen</t>
  </si>
  <si>
    <t>Oxygen</t>
  </si>
  <si>
    <t>C moles</t>
  </si>
  <si>
    <t>H moles</t>
  </si>
  <si>
    <t>N moles</t>
  </si>
  <si>
    <t>O moles</t>
  </si>
  <si>
    <t>Cox</t>
  </si>
  <si>
    <t>DOU</t>
  </si>
  <si>
    <t>C/N</t>
  </si>
  <si>
    <t>H/C</t>
  </si>
  <si>
    <t>O/C</t>
  </si>
  <si>
    <t>Response</t>
  </si>
  <si>
    <t>Weight</t>
  </si>
  <si>
    <t>N SE</t>
  </si>
  <si>
    <t>N RSE</t>
  </si>
  <si>
    <t>C SE</t>
  </si>
  <si>
    <t>C RSE</t>
  </si>
  <si>
    <t>H SE</t>
  </si>
  <si>
    <t>H RSE</t>
  </si>
  <si>
    <t>Peak</t>
  </si>
  <si>
    <t>O SE</t>
  </si>
  <si>
    <t>O RSE</t>
  </si>
  <si>
    <t>[mg]</t>
  </si>
  <si>
    <t>[%]</t>
  </si>
  <si>
    <t>Type</t>
  </si>
  <si>
    <t>24-Jun-2019058CORE 2 VEG</t>
  </si>
  <si>
    <t>Signal 1</t>
  </si>
  <si>
    <t>PEAT</t>
  </si>
  <si>
    <t>CORE 2 VEG</t>
  </si>
  <si>
    <t>Ordnr</t>
  </si>
  <si>
    <t>04-Jul-2019058CORE 2 VEG</t>
  </si>
  <si>
    <t>???</t>
  </si>
  <si>
    <t>24-Jun-2019059CORE 2 VEG</t>
  </si>
  <si>
    <t>04-Jul-2019059CORE 2 VEG</t>
  </si>
  <si>
    <t>24-Jun-2019060CORE 2 VEG</t>
  </si>
  <si>
    <t>04-Jul-2019060CORE 2 VEG</t>
  </si>
  <si>
    <t>24-Jun-2019046CORE 2 0-2</t>
  </si>
  <si>
    <t>CORE 2 0-2</t>
  </si>
  <si>
    <t>04-Jul-2019016CORE 2 0-2</t>
  </si>
  <si>
    <t>24-Jun-2019047CORE 2 0-2</t>
  </si>
  <si>
    <t>04-Jul-2019017CORE 2 0-2</t>
  </si>
  <si>
    <t>24-Jun-2019048CORE 2 0-2</t>
  </si>
  <si>
    <t>04-Jul-2019018CORE 2 0-2</t>
  </si>
  <si>
    <t>24-Jun-2019061CORE 2 2-4</t>
  </si>
  <si>
    <t>CORE 2 2-4</t>
  </si>
  <si>
    <t>04-Jul-2019043CORE 2 2-4</t>
  </si>
  <si>
    <t>24-Jun-2019062CORE 2 2-4</t>
  </si>
  <si>
    <t>04-Jul-2019044CORE 2 2-4</t>
  </si>
  <si>
    <t>24-Jun-2019063CORE 2 2-4</t>
  </si>
  <si>
    <t>04-Jul-2019045CORE 2 2-4</t>
  </si>
  <si>
    <t>24-Jun-2019052CORE 2 4-6</t>
  </si>
  <si>
    <t>CORE 2 4-6</t>
  </si>
  <si>
    <t>04-Jul-2019034CORE 2 4-6</t>
  </si>
  <si>
    <t>24-Jun-2019053CORE 2 4-6</t>
  </si>
  <si>
    <t>04-Jul-2019035CORE 2 4-6</t>
  </si>
  <si>
    <t>24-Jun-2019054CORE 2 4-6</t>
  </si>
  <si>
    <t>04-Jul-2019036CORE 2 4-6</t>
  </si>
  <si>
    <t>24-Jun-2019055CORE 2 6-8</t>
  </si>
  <si>
    <t>CORE 2 6-8</t>
  </si>
  <si>
    <t>04-Jul-2019055CORE 2 6-8</t>
  </si>
  <si>
    <t>24-Jun-2019056CORE 2 6-8</t>
  </si>
  <si>
    <t>04-Jul-2019056CORE 2 6-8</t>
  </si>
  <si>
    <t>24-Jun-2019057CORE 2 6-8</t>
  </si>
  <si>
    <t>04-Jul-2019057CORE 2 6-8</t>
  </si>
  <si>
    <t>24-Jun-2019019CORE 2 8-10</t>
  </si>
  <si>
    <t>CORE 2 8-10</t>
  </si>
  <si>
    <t>04-Jul-2019076CORE 8-10</t>
  </si>
  <si>
    <t>CORE 8-10</t>
  </si>
  <si>
    <t>24-Jun-2019020CORE 2 8-10</t>
  </si>
  <si>
    <t>04-Jul-2019077CORE 8-10</t>
  </si>
  <si>
    <t>24-Jun-2019021CORE 2 8-10</t>
  </si>
  <si>
    <t>04-Jul-2019078CORE 8-10</t>
  </si>
  <si>
    <t>Core 2</t>
  </si>
  <si>
    <t>Sample</t>
  </si>
  <si>
    <t>O mean</t>
  </si>
  <si>
    <t>O std</t>
  </si>
  <si>
    <t>Reten. Time</t>
  </si>
  <si>
    <t>N MEAN</t>
  </si>
  <si>
    <t>N STD</t>
  </si>
  <si>
    <t>Element</t>
  </si>
  <si>
    <t>Carbon Response Ratio</t>
  </si>
  <si>
    <t>[min]</t>
  </si>
  <si>
    <t>Name</t>
  </si>
  <si>
    <t>C MEAN</t>
  </si>
  <si>
    <t>C STD</t>
  </si>
  <si>
    <t>H MEAN</t>
  </si>
  <si>
    <t>H SDT</t>
  </si>
  <si>
    <t>Core 4</t>
  </si>
  <si>
    <t>24-Jun-2019073CORE 4 VEG</t>
  </si>
  <si>
    <t>CORE 4 VEG</t>
  </si>
  <si>
    <t>04-Jul-2019037CORE 4 VEG</t>
  </si>
  <si>
    <t>24-Jun-2019074CORE 4 VEG</t>
  </si>
  <si>
    <t>04-Jul-2019038CORE 4 VEG</t>
  </si>
  <si>
    <t>24-Jun-2019075CORE 4 VEG</t>
  </si>
  <si>
    <t>04-Jul-2019039CORE 4 VEG</t>
  </si>
  <si>
    <t>24-Jun-2019064CORE 4 0-2</t>
  </si>
  <si>
    <t>CORE 4 0-2</t>
  </si>
  <si>
    <t>04-Jul-2019052CORE 4 0-2</t>
  </si>
  <si>
    <t>24-Jun-2019065CORE 4 0-2</t>
  </si>
  <si>
    <t>04-Jul-2019053CORE 4 0-2</t>
  </si>
  <si>
    <t>24-Jun-2019066CORE 4 0-2</t>
  </si>
  <si>
    <t>04-Jul-2019054CORE 4 0-2</t>
  </si>
  <si>
    <t>24-Jun-2019040CORE 4 2-4</t>
  </si>
  <si>
    <t>CORE 4 2-4</t>
  </si>
  <si>
    <t>04-Jul-2019061CORE 4 2-4</t>
  </si>
  <si>
    <t>24-Jun-2019041CORE 4 2-4</t>
  </si>
  <si>
    <t>04-Jul-2019062CORE 4 2-4</t>
  </si>
  <si>
    <t>24-Jun-2019042CORE 4 2-4</t>
  </si>
  <si>
    <t>04-Jul-2019063CORE 4 2-4</t>
  </si>
  <si>
    <t>24-Jun-2019022CORE 4 4-6</t>
  </si>
  <si>
    <t>CORE 4 4-6</t>
  </si>
  <si>
    <t>04-Jul-2019022CORE 4 4-6</t>
  </si>
  <si>
    <t>24-Jun-2019023CORE 4 4-6</t>
  </si>
  <si>
    <t>04-Jul-2019023CORE 4 4-6</t>
  </si>
  <si>
    <t>24-Jun-2019024CORE 4 4-6</t>
  </si>
  <si>
    <t>04-Jul-2019024CORE 4 4-6</t>
  </si>
  <si>
    <t>24-Jun-2019049CORE 4 6-8</t>
  </si>
  <si>
    <t>CORE 4 6-8</t>
  </si>
  <si>
    <t>04-Jul-2019040CORE 4 6-8</t>
  </si>
  <si>
    <t>24-Jun-2019050CORE 4 6-8</t>
  </si>
  <si>
    <t>04-Jul-2019041CORE 4 6-8</t>
  </si>
  <si>
    <t>24-Jun-2019051CORE 4 6-8</t>
  </si>
  <si>
    <t>04-Jul-2019042CORE 4 6-8</t>
  </si>
  <si>
    <t>24-Jun-2019067CORE 6 VEG</t>
  </si>
  <si>
    <t>CORE 6 VEG</t>
  </si>
  <si>
    <t>04-Jul-2019049CORE 6 VEG</t>
  </si>
  <si>
    <t>24-Jun-2019068CORE 6 VEG</t>
  </si>
  <si>
    <t>04-Jul-2019050CORE 6 VEG</t>
  </si>
  <si>
    <t>24-Jun-2019069CORE 6 VEG</t>
  </si>
  <si>
    <t>04-Jul-2019051CORE 6 VEG</t>
  </si>
  <si>
    <t>24-Jun-2019031CORE 6 0-2</t>
  </si>
  <si>
    <t>CORE 6 0-2</t>
  </si>
  <si>
    <t>04-Jul-2019070CORE 6 0-2</t>
  </si>
  <si>
    <t>24-Jun-2019032CORE 6 0-2</t>
  </si>
  <si>
    <t>04-Jul-2019071CORE 6 0-2</t>
  </si>
  <si>
    <t>24-Jun-2019033CORE 6 0-2</t>
  </si>
  <si>
    <t>04-Jul-2019072CORE 6 0-2</t>
  </si>
  <si>
    <t>24-Jun-2019025CORE 6 2-4</t>
  </si>
  <si>
    <t>CORE 6 2-4</t>
  </si>
  <si>
    <t>04-Jul-2019064CORE 6 2-4</t>
  </si>
  <si>
    <t>24-Jun-2019026CORE 6 2-4</t>
  </si>
  <si>
    <t>04-Jul-2019065CORE 6 2-4</t>
  </si>
  <si>
    <t>24-Jun-2019027CORE 6 2-4</t>
  </si>
  <si>
    <t>04-Jul-2019066CORE 6 2-4</t>
  </si>
  <si>
    <t>24-Jun-2019034CORE 6 4-6</t>
  </si>
  <si>
    <t>CORE 6 4-6</t>
  </si>
  <si>
    <t>04-Jul-2019067CORE 6 4-6</t>
  </si>
  <si>
    <t>24-Jun-2019035CORE 6 4-6</t>
  </si>
  <si>
    <t>04-Jul-2019068CORE 6 4-6</t>
  </si>
  <si>
    <t>24-Jun-2019036CORE 6 4-6</t>
  </si>
  <si>
    <t>04-Jul-2019069CORE 6 4-6</t>
  </si>
  <si>
    <t>24-Jun-2019037CORE 6 6-8</t>
  </si>
  <si>
    <t>CORE 6 6-8</t>
  </si>
  <si>
    <t>04-Jul-2019019CORE 6 6-8</t>
  </si>
  <si>
    <t>24-Jun-2019038CORE 6 6-8</t>
  </si>
  <si>
    <t>04-Jul-2019020CORE 6 6-8</t>
  </si>
  <si>
    <t>24-Jun-2019039CORE 6 6-8</t>
  </si>
  <si>
    <t>04-Jul-2019021CORE 6 6-8</t>
  </si>
  <si>
    <t>Core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</si>
</sst>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"/>
  <sheetViews>
    <sheetView topLeftCell="F1" workbookViewId="0">
      <selection activeCell="Q34" sqref="Q34"/>
    </sheetView>
  </sheetViews>
  <sheetFormatPr defaultRowHeight="15" x14ac:dyDescent="0.25"/>
  <cols>
    <col min="1" max="1" width="13.140625" customWidth="1"/>
    <col min="2" max="2" width="9.42578125" bestFit="1" customWidth="1"/>
    <col min="3" max="3" width="16.42578125" customWidth="1"/>
    <col min="4" max="4" width="21.140625" customWidth="1"/>
    <col min="5" max="5" width="17.140625" customWidth="1"/>
    <col min="6" max="6" width="20.7109375" customWidth="1"/>
    <col min="7" max="7" width="26.28515625" customWidth="1"/>
    <col min="8" max="8" width="25.7109375" customWidth="1"/>
    <col min="9" max="9" width="16.7109375" customWidth="1"/>
    <col min="10" max="10" width="19.7109375" customWidth="1"/>
    <col min="11" max="11" width="24.140625" customWidth="1"/>
    <col min="12" max="12" width="26.42578125" customWidth="1"/>
    <col min="13" max="13" width="18.140625" customWidth="1"/>
    <col min="14" max="14" width="18.28515625" customWidth="1"/>
    <col min="15" max="15" width="9.42578125" bestFit="1" customWidth="1"/>
    <col min="16" max="16" width="14" bestFit="1" customWidth="1"/>
    <col min="17" max="25" width="9.42578125" bestFit="1" customWidth="1"/>
    <col min="26" max="26" width="15" customWidth="1"/>
    <col min="27" max="27" width="9.42578125" bestFit="1" customWidth="1"/>
  </cols>
  <sheetData>
    <row r="1" spans="1:28" ht="21" customHeight="1" x14ac:dyDescent="0.25">
      <c r="A1" s="3" t="s">
        <v>0</v>
      </c>
      <c r="B1" s="3" t="s">
        <v>1</v>
      </c>
      <c r="C1" s="4" t="s">
        <v>13</v>
      </c>
      <c r="D1" s="4" t="s">
        <v>3</v>
      </c>
      <c r="E1" s="5" t="s">
        <v>4</v>
      </c>
      <c r="F1" s="5"/>
      <c r="G1" s="5"/>
      <c r="H1" s="5"/>
      <c r="I1" s="5" t="s">
        <v>5</v>
      </c>
      <c r="J1" s="5"/>
      <c r="K1" s="5"/>
      <c r="L1" s="5"/>
      <c r="M1" s="4" t="s">
        <v>6</v>
      </c>
      <c r="N1" s="4" t="s">
        <v>7</v>
      </c>
      <c r="O1" s="4" t="s">
        <v>2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"/>
    </row>
    <row r="2" spans="1:28" ht="33.75" customHeight="1" x14ac:dyDescent="0.25">
      <c r="A2" s="3"/>
      <c r="B2" s="3"/>
      <c r="C2" s="4"/>
      <c r="D2" s="4"/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9</v>
      </c>
      <c r="K2" s="3" t="s">
        <v>10</v>
      </c>
      <c r="L2" s="3" t="s">
        <v>11</v>
      </c>
      <c r="M2" s="4"/>
      <c r="N2" s="4"/>
      <c r="O2" s="4"/>
      <c r="P2" s="1"/>
    </row>
    <row r="3" spans="1:28" ht="15.75" x14ac:dyDescent="0.25">
      <c r="A3" s="6">
        <v>43489</v>
      </c>
      <c r="B3" s="3">
        <v>3</v>
      </c>
      <c r="C3" s="3">
        <v>1</v>
      </c>
      <c r="D3" s="3">
        <v>119</v>
      </c>
      <c r="E3" s="3">
        <v>0.40000000000000213</v>
      </c>
      <c r="F3" s="3">
        <v>0.1699</v>
      </c>
      <c r="G3" s="7">
        <v>3.6346874078973102</v>
      </c>
      <c r="H3" s="7">
        <v>1.5438334765043742</v>
      </c>
      <c r="I3" s="3">
        <v>-0.10000000000000142</v>
      </c>
      <c r="J3" s="3">
        <v>0.22600000000000001</v>
      </c>
      <c r="K3" s="7">
        <v>-0.90867185197433553</v>
      </c>
      <c r="L3" s="7">
        <v>2.0535983854619695</v>
      </c>
      <c r="M3" s="7">
        <v>4.5433592598716457</v>
      </c>
      <c r="N3" s="7">
        <v>-0.5097649089575953</v>
      </c>
      <c r="O3" s="7">
        <v>8.912655971479559</v>
      </c>
    </row>
    <row r="4" spans="1:28" ht="15.75" x14ac:dyDescent="0.25">
      <c r="A4" s="6">
        <v>43493</v>
      </c>
      <c r="B4" s="3">
        <v>2</v>
      </c>
      <c r="C4" s="3">
        <v>1</v>
      </c>
      <c r="D4" s="3">
        <v>105</v>
      </c>
      <c r="E4" s="3">
        <v>-0.5</v>
      </c>
      <c r="F4" s="3">
        <v>-2.7000000000000001E-3</v>
      </c>
      <c r="G4" s="7">
        <v>-5.1491404945211618</v>
      </c>
      <c r="H4" s="7">
        <v>-2.7805358670414282E-2</v>
      </c>
      <c r="I4" s="3">
        <v>0</v>
      </c>
      <c r="J4" s="3">
        <v>0.03</v>
      </c>
      <c r="K4" s="7">
        <v>0</v>
      </c>
      <c r="L4" s="7">
        <v>0.30894842967126973</v>
      </c>
      <c r="M4" s="7">
        <v>-5.1491404945211618</v>
      </c>
      <c r="N4" s="7">
        <v>-0.33675378834168401</v>
      </c>
      <c r="O4" s="7">
        <v>-15.290519877675839</v>
      </c>
    </row>
    <row r="5" spans="1:28" ht="15.75" x14ac:dyDescent="0.25">
      <c r="A5" s="6">
        <v>43497</v>
      </c>
      <c r="B5" s="3">
        <v>5</v>
      </c>
      <c r="C5" s="3">
        <v>1</v>
      </c>
      <c r="D5" s="3">
        <v>120</v>
      </c>
      <c r="E5" s="3">
        <v>1</v>
      </c>
      <c r="F5" s="3">
        <v>2.8E-3</v>
      </c>
      <c r="G5" s="7">
        <v>9.010995865412033</v>
      </c>
      <c r="H5" s="7">
        <v>2.5230788423153697E-2</v>
      </c>
      <c r="I5" s="3">
        <v>-0.19999999999999929</v>
      </c>
      <c r="J5" s="3">
        <v>0.1205</v>
      </c>
      <c r="K5" s="7">
        <v>-1.8021991730824005</v>
      </c>
      <c r="L5" s="7">
        <v>1.0858250017821498</v>
      </c>
      <c r="M5" s="7">
        <v>10.813195038494433</v>
      </c>
      <c r="N5" s="7">
        <v>-1.0605942133589961</v>
      </c>
      <c r="O5" s="7">
        <v>10.195412064570938</v>
      </c>
    </row>
    <row r="6" spans="1:28" ht="15.75" x14ac:dyDescent="0.25">
      <c r="A6" s="6">
        <v>43502</v>
      </c>
      <c r="B6" s="3">
        <v>6</v>
      </c>
      <c r="C6" s="3">
        <v>1</v>
      </c>
      <c r="D6" s="3">
        <v>78</v>
      </c>
      <c r="E6" s="3">
        <v>0.40000000000000213</v>
      </c>
      <c r="F6" s="3">
        <v>8.9999999999999993E-3</v>
      </c>
      <c r="G6" s="7">
        <v>5.545228224868973</v>
      </c>
      <c r="H6" s="7">
        <v>0.12476763505955125</v>
      </c>
      <c r="I6" s="3">
        <v>9.9999999999997868E-2</v>
      </c>
      <c r="J6" s="3">
        <v>0.19939999999999999</v>
      </c>
      <c r="K6" s="7">
        <v>1.3863070562172066</v>
      </c>
      <c r="L6" s="7">
        <v>2.7642962700971689</v>
      </c>
      <c r="M6" s="7">
        <v>4.1589211686517666</v>
      </c>
      <c r="N6" s="7">
        <v>-2.6395286350376175</v>
      </c>
      <c r="O6" s="7">
        <v>1.5756302521008625</v>
      </c>
    </row>
    <row r="7" spans="1:28" ht="15.75" x14ac:dyDescent="0.25">
      <c r="A7" s="6">
        <v>43508</v>
      </c>
      <c r="B7" s="3">
        <v>1</v>
      </c>
      <c r="C7" s="3">
        <v>1</v>
      </c>
      <c r="D7" s="3">
        <v>180</v>
      </c>
      <c r="E7" s="3">
        <v>0.69999999999999929</v>
      </c>
      <c r="F7" s="3">
        <v>1.5299999999999999E-2</v>
      </c>
      <c r="G7" s="7">
        <v>4.2051314038589451</v>
      </c>
      <c r="H7" s="7">
        <v>9.1912157827202745E-2</v>
      </c>
      <c r="I7" s="3">
        <v>-1</v>
      </c>
      <c r="J7" s="3">
        <v>0.16900000000000001</v>
      </c>
      <c r="K7" s="7">
        <v>-6.0073305769413556</v>
      </c>
      <c r="L7" s="7">
        <v>1.0152388675030892</v>
      </c>
      <c r="M7" s="7">
        <v>10.212461980800301</v>
      </c>
      <c r="N7" s="7">
        <v>-0.92332670967588648</v>
      </c>
      <c r="O7" s="7">
        <v>36.738982892180935</v>
      </c>
    </row>
    <row r="8" spans="1:28" ht="15.75" x14ac:dyDescent="0.25">
      <c r="A8" s="6">
        <v>43511</v>
      </c>
      <c r="B8" s="3">
        <v>1</v>
      </c>
      <c r="C8" s="3">
        <v>1</v>
      </c>
      <c r="D8" s="3">
        <v>60</v>
      </c>
      <c r="E8" s="3">
        <v>1.0999999999999979</v>
      </c>
      <c r="F8" s="3">
        <v>8.2000000000000007E-3</v>
      </c>
      <c r="G8" s="7">
        <v>19.824190903906434</v>
      </c>
      <c r="H8" s="7">
        <v>0.14778033219275732</v>
      </c>
      <c r="I8" s="3"/>
      <c r="J8" s="3"/>
      <c r="K8" s="7">
        <v>0</v>
      </c>
      <c r="L8" s="7">
        <v>0</v>
      </c>
      <c r="M8" s="7">
        <v>19.824190903906434</v>
      </c>
      <c r="N8" s="7">
        <v>0.14778033219275732</v>
      </c>
      <c r="O8" s="7">
        <v>35.7389828921809</v>
      </c>
    </row>
    <row r="9" spans="1:28" ht="15.75" x14ac:dyDescent="0.25">
      <c r="A9" s="6">
        <v>43514</v>
      </c>
      <c r="B9" s="3">
        <v>2</v>
      </c>
      <c r="C9" s="3">
        <v>1</v>
      </c>
      <c r="D9" s="3">
        <v>33</v>
      </c>
      <c r="E9" s="3">
        <v>-0.20000000000000284</v>
      </c>
      <c r="F9" s="3">
        <v>6.6E-3</v>
      </c>
      <c r="G9" s="7">
        <v>-6.5534515384815712</v>
      </c>
      <c r="H9" s="7">
        <v>0.21626390076988883</v>
      </c>
      <c r="I9" s="3">
        <v>-0.20000000000000284</v>
      </c>
      <c r="J9" s="3">
        <v>0.12709999999999999</v>
      </c>
      <c r="K9" s="7">
        <v>-6.5534515384815712</v>
      </c>
      <c r="L9" s="7">
        <v>4.164718452704979</v>
      </c>
      <c r="M9" s="7">
        <v>0</v>
      </c>
      <c r="N9" s="7">
        <v>-3.94845455193509</v>
      </c>
      <c r="O9" s="7">
        <v>0</v>
      </c>
    </row>
    <row r="10" spans="1:28" ht="15.75" x14ac:dyDescent="0.25">
      <c r="A10" s="6">
        <v>43517</v>
      </c>
      <c r="B10" s="3">
        <v>2</v>
      </c>
      <c r="C10" s="3">
        <v>1</v>
      </c>
      <c r="D10" s="3">
        <v>120</v>
      </c>
      <c r="E10" s="3">
        <v>1</v>
      </c>
      <c r="F10" s="3">
        <v>4.3700000000000003E-2</v>
      </c>
      <c r="G10" s="7">
        <v>9.010995865412033</v>
      </c>
      <c r="H10" s="7">
        <v>0.39378051931850588</v>
      </c>
      <c r="I10" s="3">
        <v>0</v>
      </c>
      <c r="J10" s="3">
        <v>0.14169999999999999</v>
      </c>
      <c r="K10" s="7">
        <v>0</v>
      </c>
      <c r="L10" s="7">
        <v>1.2768581141288851</v>
      </c>
      <c r="M10" s="7">
        <v>9.010995865412033</v>
      </c>
      <c r="N10" s="7">
        <v>-0.88307759481037917</v>
      </c>
      <c r="O10" s="7">
        <v>10.204081632653063</v>
      </c>
    </row>
    <row r="11" spans="1:28" ht="15.75" x14ac:dyDescent="0.25">
      <c r="A11" s="6">
        <v>43521</v>
      </c>
      <c r="B11" s="3">
        <v>1</v>
      </c>
      <c r="C11" s="3">
        <v>1</v>
      </c>
      <c r="D11" s="3">
        <v>60</v>
      </c>
      <c r="E11" s="3">
        <v>0.59999999999999787</v>
      </c>
      <c r="F11" s="3">
        <v>-5.7999999999999996E-3</v>
      </c>
      <c r="G11" s="7">
        <v>10.813195038494401</v>
      </c>
      <c r="H11" s="7">
        <v>-0.10452755203877959</v>
      </c>
      <c r="I11" s="3">
        <v>-0.19999999999999929</v>
      </c>
      <c r="J11" s="3">
        <v>0.1409</v>
      </c>
      <c r="K11" s="7">
        <v>-3.604398346164801</v>
      </c>
      <c r="L11" s="7">
        <v>2.5392986348731106</v>
      </c>
      <c r="M11" s="7">
        <v>14.417593384659202</v>
      </c>
      <c r="N11" s="7">
        <v>-2.6438261869118902</v>
      </c>
      <c r="O11" s="7">
        <v>5.4533060668029805</v>
      </c>
    </row>
    <row r="12" spans="1:28" ht="15.75" x14ac:dyDescent="0.25">
      <c r="A12" s="6">
        <v>43522</v>
      </c>
      <c r="B12" s="3">
        <v>4</v>
      </c>
      <c r="C12" s="3">
        <v>1</v>
      </c>
      <c r="D12" s="3">
        <v>60</v>
      </c>
      <c r="E12" s="3">
        <v>0.59999999999999787</v>
      </c>
      <c r="F12" s="3">
        <v>-1E-4</v>
      </c>
      <c r="G12" s="7">
        <v>10.813195038494401</v>
      </c>
      <c r="H12" s="7">
        <v>-1.8021991730824069E-3</v>
      </c>
      <c r="I12" s="3">
        <v>0</v>
      </c>
      <c r="J12" s="3">
        <v>0.1946</v>
      </c>
      <c r="K12" s="7">
        <v>0</v>
      </c>
      <c r="L12" s="7">
        <v>3.5070795908183636</v>
      </c>
      <c r="M12" s="7">
        <v>10.813195038494401</v>
      </c>
      <c r="N12" s="7">
        <v>-3.5088817899914462</v>
      </c>
      <c r="O12" s="7">
        <v>3.0816640986132398</v>
      </c>
    </row>
    <row r="13" spans="1:28" ht="15.75" x14ac:dyDescent="0.25">
      <c r="A13" s="6">
        <v>43525</v>
      </c>
      <c r="B13" s="3">
        <v>5</v>
      </c>
      <c r="C13" s="3">
        <v>1</v>
      </c>
      <c r="D13" s="3">
        <v>60</v>
      </c>
      <c r="E13" s="3">
        <v>0.59999999999999787</v>
      </c>
      <c r="F13" s="3">
        <v>1.6999999999999999E-3</v>
      </c>
      <c r="G13" s="7">
        <v>10.813195038494401</v>
      </c>
      <c r="H13" s="7">
        <v>3.0637385942400917E-2</v>
      </c>
      <c r="I13" s="3">
        <v>-0.30000000000000071</v>
      </c>
      <c r="J13" s="3">
        <v>1.89E-2</v>
      </c>
      <c r="K13" s="7">
        <v>-5.4065975192472342</v>
      </c>
      <c r="L13" s="7">
        <v>0.34061564371257486</v>
      </c>
      <c r="M13" s="7">
        <v>16.219792557741634</v>
      </c>
      <c r="N13" s="7">
        <v>-0.30997825777017396</v>
      </c>
      <c r="O13" s="7">
        <v>52.325581395348749</v>
      </c>
    </row>
    <row r="14" spans="1:28" ht="15.75" x14ac:dyDescent="0.25">
      <c r="A14" s="6">
        <v>43528</v>
      </c>
      <c r="B14" s="3">
        <v>3</v>
      </c>
      <c r="C14" s="3">
        <v>1</v>
      </c>
      <c r="D14" s="3">
        <v>120</v>
      </c>
      <c r="E14" s="3">
        <v>0.60000000000000142</v>
      </c>
      <c r="F14" s="3">
        <v>4.4499999999999998E-2</v>
      </c>
      <c r="G14" s="7">
        <v>5.4065975192472342</v>
      </c>
      <c r="H14" s="7">
        <v>0.40098931601083543</v>
      </c>
      <c r="I14" s="3">
        <v>-0.5</v>
      </c>
      <c r="J14" s="3">
        <v>0.47349999999999998</v>
      </c>
      <c r="K14" s="7">
        <v>-4.5054979327060165</v>
      </c>
      <c r="L14" s="7">
        <v>4.2667065422725976</v>
      </c>
      <c r="M14" s="7">
        <v>9.9120954519532507</v>
      </c>
      <c r="N14" s="7">
        <v>-3.8657172262617623</v>
      </c>
      <c r="O14" s="7">
        <v>2.5641025641025679</v>
      </c>
    </row>
    <row r="15" spans="1:28" ht="15.75" x14ac:dyDescent="0.25">
      <c r="A15" s="6">
        <v>43531</v>
      </c>
      <c r="B15" s="3">
        <v>6</v>
      </c>
      <c r="C15" s="3">
        <v>1</v>
      </c>
      <c r="D15" s="3">
        <v>120</v>
      </c>
      <c r="E15" s="3">
        <v>1.3999999999999986</v>
      </c>
      <c r="F15" s="3">
        <v>8.9999999999999993E-3</v>
      </c>
      <c r="G15" s="7">
        <v>12.615394211576834</v>
      </c>
      <c r="H15" s="7">
        <v>8.1098962788708318E-2</v>
      </c>
      <c r="I15" s="3">
        <v>-0.19999999999999929</v>
      </c>
      <c r="J15" s="3">
        <v>0.33029999999999998</v>
      </c>
      <c r="K15" s="7">
        <v>-1.8021991730824005</v>
      </c>
      <c r="L15" s="7">
        <v>2.9763319343455952</v>
      </c>
      <c r="M15" s="7">
        <v>14.417593384659234</v>
      </c>
      <c r="N15" s="7">
        <v>-2.895232971556887</v>
      </c>
      <c r="O15" s="7">
        <v>4.9797696856520313</v>
      </c>
    </row>
    <row r="16" spans="1:28" ht="15.75" x14ac:dyDescent="0.25">
      <c r="A16" s="6">
        <v>43532</v>
      </c>
      <c r="B16" s="3">
        <v>5</v>
      </c>
      <c r="C16" s="3">
        <v>1</v>
      </c>
      <c r="D16" s="3">
        <v>120</v>
      </c>
      <c r="E16" s="3">
        <v>0.39999999999999858</v>
      </c>
      <c r="F16" s="3">
        <v>4.0000000000000001E-3</v>
      </c>
      <c r="G16" s="7">
        <v>3.604398346164801</v>
      </c>
      <c r="H16" s="7">
        <v>3.6043983461648138E-2</v>
      </c>
      <c r="I16" s="3">
        <v>0</v>
      </c>
      <c r="J16" s="3">
        <v>0.10879999999999999</v>
      </c>
      <c r="K16" s="7">
        <v>0</v>
      </c>
      <c r="L16" s="7">
        <v>0.98039635015682935</v>
      </c>
      <c r="M16" s="7">
        <v>3.604398346164801</v>
      </c>
      <c r="N16" s="7">
        <v>-0.94435236669518119</v>
      </c>
      <c r="O16" s="7">
        <v>3.8167938931297574</v>
      </c>
    </row>
    <row r="17" spans="1:15" ht="15.75" x14ac:dyDescent="0.25">
      <c r="A17" s="6">
        <v>43535</v>
      </c>
      <c r="B17" s="3">
        <v>3</v>
      </c>
      <c r="C17" s="3">
        <v>1</v>
      </c>
      <c r="D17" s="3">
        <v>25</v>
      </c>
      <c r="E17" s="3">
        <v>0.19999999999999929</v>
      </c>
      <c r="F17" s="3">
        <v>8.8999999999999999E-3</v>
      </c>
      <c r="G17" s="7">
        <v>8.6505560307955225</v>
      </c>
      <c r="H17" s="7">
        <v>0.38494974337040205</v>
      </c>
      <c r="I17" s="3">
        <v>-9.9999999999997868E-2</v>
      </c>
      <c r="J17" s="3">
        <v>0.1055</v>
      </c>
      <c r="K17" s="7">
        <v>-4.3252780153976849</v>
      </c>
      <c r="L17" s="7">
        <v>4.5631683062446537</v>
      </c>
      <c r="M17" s="7">
        <v>12.975834046193206</v>
      </c>
      <c r="N17" s="7">
        <v>-4.1782185628742514</v>
      </c>
      <c r="O17" s="7">
        <v>3.1055900621117725</v>
      </c>
    </row>
    <row r="18" spans="1:15" ht="15.75" x14ac:dyDescent="0.25">
      <c r="A18" s="6">
        <v>43536</v>
      </c>
      <c r="B18" s="3">
        <v>5</v>
      </c>
      <c r="C18" s="3">
        <v>1</v>
      </c>
      <c r="D18" s="3">
        <v>100</v>
      </c>
      <c r="E18" s="3">
        <v>1</v>
      </c>
      <c r="F18" s="3">
        <v>8.9999999999999993E-3</v>
      </c>
      <c r="G18" s="7">
        <v>10.81319503849444</v>
      </c>
      <c r="H18" s="7">
        <v>9.7318755346449987E-2</v>
      </c>
      <c r="I18" s="3">
        <v>-0.29999999999999716</v>
      </c>
      <c r="J18" s="3">
        <v>0.21</v>
      </c>
      <c r="K18" s="7">
        <v>-3.2439585115483012</v>
      </c>
      <c r="L18" s="7">
        <v>2.2707709580838324</v>
      </c>
      <c r="M18" s="7">
        <v>14.057153550042742</v>
      </c>
      <c r="N18" s="7">
        <v>-2.1734522027373826</v>
      </c>
      <c r="O18" s="7">
        <v>6.4676616915422738</v>
      </c>
    </row>
    <row r="19" spans="1:15" ht="15.75" x14ac:dyDescent="0.25">
      <c r="A19" s="6">
        <v>43537</v>
      </c>
      <c r="B19" s="3">
        <v>4</v>
      </c>
      <c r="C19" s="3">
        <v>1</v>
      </c>
      <c r="D19" s="3">
        <v>70</v>
      </c>
      <c r="E19" s="3">
        <v>0.30000000000000071</v>
      </c>
      <c r="F19" s="3">
        <v>-6.1999999999999998E-3</v>
      </c>
      <c r="G19" s="7">
        <v>4.634226445069058</v>
      </c>
      <c r="H19" s="7">
        <v>-9.5774013198093616E-2</v>
      </c>
      <c r="I19" s="3">
        <v>-0.10000000000000142</v>
      </c>
      <c r="J19" s="3">
        <v>0.22339999999999999</v>
      </c>
      <c r="K19" s="7">
        <v>-1.5447421483563704</v>
      </c>
      <c r="L19" s="7">
        <v>3.4509539594280829</v>
      </c>
      <c r="M19" s="7">
        <v>6.1789685934254281</v>
      </c>
      <c r="N19" s="7">
        <v>-3.5467279726261767</v>
      </c>
      <c r="O19" s="7">
        <v>1.742160278745654</v>
      </c>
    </row>
    <row r="20" spans="1:15" ht="15.75" x14ac:dyDescent="0.25">
      <c r="A20" s="6">
        <v>43538</v>
      </c>
      <c r="B20" s="3">
        <v>2</v>
      </c>
      <c r="C20" s="3">
        <v>1</v>
      </c>
      <c r="D20" s="3">
        <v>100</v>
      </c>
      <c r="E20" s="3">
        <v>0.40000000000000213</v>
      </c>
      <c r="F20" s="3">
        <v>4.1599999999999998E-2</v>
      </c>
      <c r="G20" s="7">
        <v>4.3252780153977985</v>
      </c>
      <c r="H20" s="7">
        <v>0.44982891360136873</v>
      </c>
      <c r="I20" s="3">
        <v>-0.20000000000000284</v>
      </c>
      <c r="J20" s="3">
        <v>0.1895</v>
      </c>
      <c r="K20" s="7">
        <v>-2.1626390076989184</v>
      </c>
      <c r="L20" s="7">
        <v>2.0491004597946962</v>
      </c>
      <c r="M20" s="7">
        <v>6.4879170230967169</v>
      </c>
      <c r="N20" s="7">
        <v>-1.5992715461933276</v>
      </c>
      <c r="O20" s="7">
        <v>4.0567951318458748</v>
      </c>
    </row>
    <row r="21" spans="1:15" ht="15.75" x14ac:dyDescent="0.25">
      <c r="A21" s="6">
        <v>43539</v>
      </c>
      <c r="B21" s="3">
        <v>1</v>
      </c>
      <c r="C21" s="3">
        <v>1</v>
      </c>
      <c r="D21" s="3">
        <v>90</v>
      </c>
      <c r="E21" s="3">
        <v>9.9999999999997868E-2</v>
      </c>
      <c r="F21" s="3">
        <v>-8.0999999999999996E-3</v>
      </c>
      <c r="G21" s="7">
        <v>1.2014661153882458</v>
      </c>
      <c r="H21" s="7">
        <v>-9.7318755346449973E-2</v>
      </c>
      <c r="I21" s="3">
        <v>-0.19999999999999929</v>
      </c>
      <c r="J21" s="3">
        <v>0.15709999999999999</v>
      </c>
      <c r="K21" s="7">
        <v>-2.4029322307765342</v>
      </c>
      <c r="L21" s="7">
        <v>1.8875032672749741</v>
      </c>
      <c r="M21" s="7">
        <v>3.6043983461647802</v>
      </c>
      <c r="N21" s="7">
        <v>-1.9848220226214242</v>
      </c>
      <c r="O21" s="7">
        <v>1.8159806295399346</v>
      </c>
    </row>
    <row r="22" spans="1:15" ht="15.75" x14ac:dyDescent="0.25">
      <c r="A22" s="6">
        <v>43542</v>
      </c>
      <c r="B22" s="3">
        <v>4</v>
      </c>
      <c r="C22" s="3">
        <v>1</v>
      </c>
      <c r="D22" s="3">
        <v>80</v>
      </c>
      <c r="E22" s="3">
        <v>0.19999999999999929</v>
      </c>
      <c r="F22" s="3">
        <v>2.23E-2</v>
      </c>
      <c r="G22" s="7">
        <v>2.7032987596236007</v>
      </c>
      <c r="H22" s="7">
        <v>0.3014178116980325</v>
      </c>
      <c r="I22" s="3">
        <v>-0.29999999999999699</v>
      </c>
      <c r="J22" s="3">
        <v>0.22639999999999999</v>
      </c>
      <c r="K22" s="7">
        <v>-4.0549481394353739</v>
      </c>
      <c r="L22" s="7">
        <v>3.060134195893927</v>
      </c>
      <c r="M22" s="7">
        <v>6.7582468990589746</v>
      </c>
      <c r="N22" s="7">
        <v>-2.7587163841958944</v>
      </c>
      <c r="O22" s="7">
        <v>2.4497795198431955</v>
      </c>
    </row>
    <row r="23" spans="1:15" ht="15.75" x14ac:dyDescent="0.25">
      <c r="A23" s="6">
        <v>43542</v>
      </c>
      <c r="B23" s="3">
        <v>4</v>
      </c>
      <c r="C23" s="3">
        <v>2</v>
      </c>
      <c r="D23" s="3">
        <v>80</v>
      </c>
      <c r="E23" s="3">
        <v>0.19999999999999929</v>
      </c>
      <c r="F23" s="3">
        <v>-0.16420000000000001</v>
      </c>
      <c r="G23" s="7">
        <v>2.7032987596236007</v>
      </c>
      <c r="H23" s="7">
        <v>-2.2194082816509844</v>
      </c>
      <c r="I23" s="3">
        <v>-0.29999999999999699</v>
      </c>
      <c r="J23" s="3">
        <v>0.22639999999999999</v>
      </c>
      <c r="K23" s="7">
        <v>-4.0549481394353739</v>
      </c>
      <c r="L23" s="7">
        <v>3.060134195893927</v>
      </c>
      <c r="M23" s="7">
        <v>6.7582468990589746</v>
      </c>
      <c r="N23" s="7">
        <v>-5.2795424775449113</v>
      </c>
      <c r="O23" s="7">
        <v>1.2800819252432059</v>
      </c>
    </row>
    <row r="24" spans="1:15" ht="15.75" x14ac:dyDescent="0.25">
      <c r="A24" s="6">
        <v>43543</v>
      </c>
      <c r="B24" s="3">
        <v>2</v>
      </c>
      <c r="C24" s="3">
        <v>1</v>
      </c>
      <c r="D24" s="3">
        <v>120</v>
      </c>
      <c r="E24" s="3">
        <v>0.10000000000000142</v>
      </c>
      <c r="F24" s="3">
        <v>4.7899999999999998E-2</v>
      </c>
      <c r="G24" s="7">
        <v>0.90109958654121602</v>
      </c>
      <c r="H24" s="7">
        <v>0.43162670195323644</v>
      </c>
      <c r="I24" s="3">
        <v>-0.20000000000000284</v>
      </c>
      <c r="J24" s="3">
        <v>0.1736</v>
      </c>
      <c r="K24" s="7">
        <v>-1.802199173082432</v>
      </c>
      <c r="L24" s="7">
        <v>1.5643088822355293</v>
      </c>
      <c r="M24" s="7">
        <v>2.7032987596236482</v>
      </c>
      <c r="N24" s="7">
        <v>-1.1326821802822928</v>
      </c>
      <c r="O24" s="7">
        <v>2.3866348448687682</v>
      </c>
    </row>
    <row r="25" spans="1:15" ht="15.75" x14ac:dyDescent="0.25">
      <c r="A25" s="6">
        <v>43543</v>
      </c>
      <c r="B25" s="3">
        <v>2</v>
      </c>
      <c r="C25" s="3">
        <v>2</v>
      </c>
      <c r="D25" s="3">
        <v>120</v>
      </c>
      <c r="E25" s="3">
        <v>0.80000000000000071</v>
      </c>
      <c r="F25" s="3">
        <v>-0.17399999999999999</v>
      </c>
      <c r="G25" s="7">
        <v>7.2087966923296332</v>
      </c>
      <c r="H25" s="7">
        <v>-1.5679132805816938</v>
      </c>
      <c r="I25" s="3">
        <v>-0.20000000000000284</v>
      </c>
      <c r="J25" s="3">
        <v>0.1736</v>
      </c>
      <c r="K25" s="7">
        <v>-1.802199173082432</v>
      </c>
      <c r="L25" s="7">
        <v>1.5643088822355293</v>
      </c>
      <c r="M25" s="7">
        <v>9.010995865412065</v>
      </c>
      <c r="N25" s="7">
        <v>-3.1322221628172233</v>
      </c>
      <c r="O25" s="7">
        <v>2.87686996547757</v>
      </c>
    </row>
    <row r="26" spans="1:15" ht="15.75" x14ac:dyDescent="0.25">
      <c r="A26" s="6">
        <v>43544</v>
      </c>
      <c r="B26" s="3">
        <v>6</v>
      </c>
      <c r="C26" s="3">
        <v>1</v>
      </c>
      <c r="D26" s="3">
        <v>90</v>
      </c>
      <c r="E26" s="3">
        <v>0.30000000000000071</v>
      </c>
      <c r="F26" s="3">
        <v>2.6200000000000001E-2</v>
      </c>
      <c r="G26" s="7">
        <v>3.6043983461648228</v>
      </c>
      <c r="H26" s="7">
        <v>0.31478412223172714</v>
      </c>
      <c r="I26" s="3">
        <v>-0.40000000000000213</v>
      </c>
      <c r="J26" s="3">
        <v>0.34960000000000002</v>
      </c>
      <c r="K26" s="7">
        <v>-4.8058644615531101</v>
      </c>
      <c r="L26" s="7">
        <v>4.2003255393973964</v>
      </c>
      <c r="M26" s="7">
        <v>8.4102628077179329</v>
      </c>
      <c r="N26" s="7">
        <v>-3.885541417165669</v>
      </c>
      <c r="O26" s="7">
        <v>2.1645021645021734</v>
      </c>
    </row>
    <row r="27" spans="1:15" ht="15.75" x14ac:dyDescent="0.25">
      <c r="A27" s="6">
        <v>43544</v>
      </c>
      <c r="B27" s="3">
        <v>6</v>
      </c>
      <c r="C27" s="3">
        <v>2</v>
      </c>
      <c r="D27" s="3">
        <v>90</v>
      </c>
      <c r="E27" s="3">
        <v>0.69999999999999929</v>
      </c>
      <c r="F27" s="3">
        <v>-0.32400000000000001</v>
      </c>
      <c r="G27" s="7">
        <v>8.4102628077178903</v>
      </c>
      <c r="H27" s="7">
        <v>-3.8927502138579992</v>
      </c>
      <c r="I27" s="3">
        <v>-0.40000000000000213</v>
      </c>
      <c r="J27" s="3">
        <v>0.34960000000000002</v>
      </c>
      <c r="K27" s="7">
        <v>-4.8058644615531101</v>
      </c>
      <c r="L27" s="7">
        <v>4.2003255393973964</v>
      </c>
      <c r="M27" s="7">
        <v>13.216127269271</v>
      </c>
      <c r="N27" s="7">
        <v>-8.0930757532553947</v>
      </c>
      <c r="O27" s="7">
        <v>1.633016627078387</v>
      </c>
    </row>
    <row r="28" spans="1:15" ht="15.75" x14ac:dyDescent="0.25">
      <c r="A28" s="6">
        <v>43545</v>
      </c>
      <c r="B28" s="3">
        <v>5</v>
      </c>
      <c r="C28" s="3">
        <v>1</v>
      </c>
      <c r="D28" s="3">
        <v>75</v>
      </c>
      <c r="E28" s="3">
        <v>0.60000000000000142</v>
      </c>
      <c r="F28" s="3">
        <v>9.4000000000000004E-3</v>
      </c>
      <c r="G28" s="7">
        <v>8.650556030795574</v>
      </c>
      <c r="H28" s="7">
        <v>0.13552537781579702</v>
      </c>
      <c r="I28" s="3">
        <v>9.9999999999997868E-2</v>
      </c>
      <c r="J28" s="3">
        <v>4.1000000000000002E-2</v>
      </c>
      <c r="K28" s="7">
        <v>1.4417593384658949</v>
      </c>
      <c r="L28" s="7">
        <v>0.59112132877102941</v>
      </c>
      <c r="M28" s="7">
        <v>7.2087966923296793</v>
      </c>
      <c r="N28" s="7">
        <v>-0.45559595095523242</v>
      </c>
      <c r="O28" s="7">
        <v>15.822784810126697</v>
      </c>
    </row>
    <row r="29" spans="1:15" ht="15.75" x14ac:dyDescent="0.25">
      <c r="A29" s="6">
        <v>43545</v>
      </c>
      <c r="B29" s="3">
        <v>5</v>
      </c>
      <c r="C29" s="3">
        <v>2</v>
      </c>
      <c r="D29" s="3">
        <v>75</v>
      </c>
      <c r="E29" s="3">
        <v>0.10000000000000142</v>
      </c>
      <c r="F29" s="3">
        <v>-4.1399999999999999E-2</v>
      </c>
      <c r="G29" s="7">
        <v>1.4417593384659457</v>
      </c>
      <c r="H29" s="7">
        <v>-0.59688836612489304</v>
      </c>
      <c r="I29" s="3">
        <v>9.9999999999997868E-2</v>
      </c>
      <c r="J29" s="3">
        <v>4.1000000000000002E-2</v>
      </c>
      <c r="K29" s="7">
        <v>1.4417593384658949</v>
      </c>
      <c r="L29" s="7">
        <v>0.59112132877102941</v>
      </c>
      <c r="M29" s="7">
        <v>5.084821452783217E-14</v>
      </c>
      <c r="N29" s="7">
        <v>-1.1880096948959225</v>
      </c>
      <c r="O29" s="7">
        <v>4.280117809332087E-14</v>
      </c>
    </row>
    <row r="30" spans="1:15" ht="15.75" x14ac:dyDescent="0.25">
      <c r="A30" s="6">
        <v>43553</v>
      </c>
      <c r="B30" s="3">
        <v>1</v>
      </c>
      <c r="C30" s="3">
        <v>1</v>
      </c>
      <c r="D30" s="3">
        <v>60</v>
      </c>
      <c r="E30" s="3">
        <v>0.19999999999999929</v>
      </c>
      <c r="F30" s="3">
        <v>1.8E-3</v>
      </c>
      <c r="G30" s="7">
        <v>3.604398346164801</v>
      </c>
      <c r="H30" s="7">
        <v>3.2439585115483324E-2</v>
      </c>
      <c r="I30" s="3">
        <v>-0.10000000000000142</v>
      </c>
      <c r="J30" s="3">
        <v>0.15409999999999999</v>
      </c>
      <c r="K30" s="7">
        <v>-1.802199173082432</v>
      </c>
      <c r="L30" s="7">
        <v>2.7771889257199884</v>
      </c>
      <c r="M30" s="7">
        <v>5.4065975192472333</v>
      </c>
      <c r="N30" s="7">
        <v>-2.7447493406045052</v>
      </c>
      <c r="O30" s="7">
        <v>1.9697964543663871</v>
      </c>
    </row>
    <row r="31" spans="1:15" ht="15.75" x14ac:dyDescent="0.25">
      <c r="A31" s="6">
        <v>43553</v>
      </c>
      <c r="B31" s="3">
        <v>1</v>
      </c>
      <c r="C31" s="3">
        <v>2</v>
      </c>
      <c r="D31" s="3">
        <v>60</v>
      </c>
      <c r="E31" s="3">
        <v>0.19999999999999929</v>
      </c>
      <c r="F31" s="3">
        <v>-0.14729999999999999</v>
      </c>
      <c r="G31" s="7">
        <v>3.604398346164801</v>
      </c>
      <c r="H31" s="7">
        <v>-2.6546393819503846</v>
      </c>
      <c r="I31" s="3">
        <v>-0.10000000000000142</v>
      </c>
      <c r="J31" s="3">
        <v>0.15409999999999999</v>
      </c>
      <c r="K31" s="7">
        <v>-1.802199173082432</v>
      </c>
      <c r="L31" s="7">
        <v>2.7771889257199884</v>
      </c>
      <c r="M31" s="7">
        <v>5.4065975192472333</v>
      </c>
      <c r="N31" s="7">
        <v>-5.4318283076703731</v>
      </c>
      <c r="O31" s="7">
        <v>0.99535500995355264</v>
      </c>
    </row>
    <row r="32" spans="1:15" ht="15.75" x14ac:dyDescent="0.25">
      <c r="A32" s="6">
        <v>43553</v>
      </c>
      <c r="B32" s="3">
        <v>6</v>
      </c>
      <c r="C32" s="3">
        <v>1</v>
      </c>
      <c r="D32" s="3">
        <v>25</v>
      </c>
      <c r="E32" s="3">
        <v>0</v>
      </c>
      <c r="F32" s="3">
        <v>-6.1999999999999998E-3</v>
      </c>
      <c r="G32" s="7">
        <v>0</v>
      </c>
      <c r="H32" s="7">
        <v>-0.26816723695466216</v>
      </c>
      <c r="I32" s="3">
        <v>-0.10000000000000142</v>
      </c>
      <c r="J32" s="3">
        <v>0.1145</v>
      </c>
      <c r="K32" s="7">
        <v>-4.3252780153978367</v>
      </c>
      <c r="L32" s="7">
        <v>4.9524433276304531</v>
      </c>
      <c r="M32" s="7">
        <v>4.3252780153978367</v>
      </c>
      <c r="N32" s="7">
        <v>-5.2206105645851153</v>
      </c>
      <c r="O32" s="7">
        <v>0.82850041425021881</v>
      </c>
    </row>
    <row r="33" spans="1:15" ht="15.75" x14ac:dyDescent="0.25">
      <c r="A33" s="6">
        <v>43553</v>
      </c>
      <c r="B33" s="3">
        <v>6</v>
      </c>
      <c r="C33" s="3">
        <v>2</v>
      </c>
      <c r="D33" s="3">
        <v>25</v>
      </c>
      <c r="E33" s="3">
        <v>9.9999999999997868E-2</v>
      </c>
      <c r="F33" s="3">
        <v>-7.6600000000000001E-2</v>
      </c>
      <c r="G33" s="7">
        <v>4.3252780153976849</v>
      </c>
      <c r="H33" s="7">
        <v>-3.3131629597946963</v>
      </c>
      <c r="I33" s="3">
        <v>-0.10000000000000142</v>
      </c>
      <c r="J33" s="3">
        <v>0.1145</v>
      </c>
      <c r="K33" s="7">
        <v>-4.3252780153978367</v>
      </c>
      <c r="L33" s="7">
        <v>4.9524433276304531</v>
      </c>
      <c r="M33" s="7">
        <v>8.6505560307955207</v>
      </c>
      <c r="N33" s="7">
        <v>-8.2656062874251504</v>
      </c>
      <c r="O33" s="7">
        <v>1.0465724751438998</v>
      </c>
    </row>
    <row r="34" spans="1:15" ht="15.75" x14ac:dyDescent="0.25">
      <c r="A34" s="6">
        <v>43557</v>
      </c>
      <c r="B34" s="3">
        <v>2</v>
      </c>
      <c r="C34" s="3">
        <v>1</v>
      </c>
      <c r="D34" s="3">
        <v>39</v>
      </c>
      <c r="E34" s="3">
        <v>0.19999999999999929</v>
      </c>
      <c r="F34" s="3">
        <v>1.21E-2</v>
      </c>
      <c r="G34" s="7">
        <v>5.5452282248689251</v>
      </c>
      <c r="H34" s="7">
        <v>0.3354863076045711</v>
      </c>
      <c r="I34" s="3">
        <v>-0.10000000000000142</v>
      </c>
      <c r="J34" s="3">
        <v>8.4000000000000005E-2</v>
      </c>
      <c r="K34" s="7">
        <v>-2.7726141124345109</v>
      </c>
      <c r="L34" s="7">
        <v>2.3289958544449569</v>
      </c>
      <c r="M34" s="7">
        <v>8.3178423373034356</v>
      </c>
      <c r="N34" s="7">
        <v>-1.9935095468403858</v>
      </c>
      <c r="O34" s="7">
        <v>4.1724617524339447</v>
      </c>
    </row>
    <row r="35" spans="1:15" ht="15.75" x14ac:dyDescent="0.25">
      <c r="A35" s="6">
        <v>43557</v>
      </c>
      <c r="B35" s="3">
        <v>2</v>
      </c>
      <c r="C35" s="3">
        <v>2</v>
      </c>
      <c r="D35" s="3">
        <v>39</v>
      </c>
      <c r="E35" s="3">
        <v>0.10000000000000142</v>
      </c>
      <c r="F35" s="3">
        <v>-7.3599999999999999E-2</v>
      </c>
      <c r="G35" s="7">
        <v>2.7726141124345109</v>
      </c>
      <c r="H35" s="7">
        <v>-2.0406439867517712</v>
      </c>
      <c r="I35" s="3">
        <v>-0.10000000000000142</v>
      </c>
      <c r="J35" s="3">
        <v>8.4000000000000005E-2</v>
      </c>
      <c r="K35" s="7">
        <v>-2.7726141124345109</v>
      </c>
      <c r="L35" s="7">
        <v>2.3289958544449569</v>
      </c>
      <c r="M35" s="7">
        <v>5.5452282248690219</v>
      </c>
      <c r="N35" s="7">
        <v>-4.3696398411967277</v>
      </c>
      <c r="O35" s="7">
        <v>1.2690355329949417</v>
      </c>
    </row>
    <row r="36" spans="1:15" ht="15.75" x14ac:dyDescent="0.25">
      <c r="A36" s="6">
        <v>43557</v>
      </c>
      <c r="B36" s="3">
        <v>3</v>
      </c>
      <c r="C36" s="3">
        <v>1</v>
      </c>
      <c r="D36" s="3">
        <v>55</v>
      </c>
      <c r="E36" s="3">
        <v>0.39999999999999858</v>
      </c>
      <c r="F36" s="3">
        <v>3.3E-3</v>
      </c>
      <c r="G36" s="7">
        <v>7.8641418461777475</v>
      </c>
      <c r="H36" s="7">
        <v>6.4879170230966648E-2</v>
      </c>
      <c r="I36" s="3">
        <v>-0.39999999999999858</v>
      </c>
      <c r="J36" s="3">
        <v>0.20799999999999999</v>
      </c>
      <c r="K36" s="7">
        <v>-7.8641418461777475</v>
      </c>
      <c r="L36" s="7">
        <v>4.0893537600124432</v>
      </c>
      <c r="M36" s="7">
        <v>15.728283692355495</v>
      </c>
      <c r="N36" s="7">
        <v>-4.0244745897814767</v>
      </c>
      <c r="O36" s="7">
        <v>3.9081582804103427</v>
      </c>
    </row>
    <row r="37" spans="1:15" ht="15.75" x14ac:dyDescent="0.25">
      <c r="A37" s="6">
        <v>43557</v>
      </c>
      <c r="B37" s="3">
        <v>3</v>
      </c>
      <c r="C37" s="3">
        <v>2</v>
      </c>
      <c r="D37" s="3">
        <v>55</v>
      </c>
      <c r="E37" s="3">
        <v>0.30000000000000071</v>
      </c>
      <c r="F37" s="3">
        <v>-0.1593</v>
      </c>
      <c r="G37" s="7">
        <v>5.8981063846333468</v>
      </c>
      <c r="H37" s="7">
        <v>-3.131894490240299</v>
      </c>
      <c r="I37" s="3">
        <v>-0.39999999999999858</v>
      </c>
      <c r="J37" s="3">
        <v>0.20799999999999999</v>
      </c>
      <c r="K37" s="7">
        <v>-7.8641418461777475</v>
      </c>
      <c r="L37" s="7">
        <v>4.0893537600124432</v>
      </c>
      <c r="M37" s="7">
        <v>13.762248230811094</v>
      </c>
      <c r="N37" s="7">
        <v>-7.2212482502527422</v>
      </c>
      <c r="O37" s="7">
        <v>1.9057990743261621</v>
      </c>
    </row>
    <row r="38" spans="1:15" ht="15.75" x14ac:dyDescent="0.25">
      <c r="A38" s="6">
        <v>43558</v>
      </c>
      <c r="B38" s="3">
        <v>1</v>
      </c>
      <c r="C38" s="3">
        <v>1</v>
      </c>
      <c r="D38" s="3">
        <v>40</v>
      </c>
      <c r="E38" s="3">
        <v>0.30000000000000071</v>
      </c>
      <c r="F38" s="3">
        <v>-7.4000000000000003E-3</v>
      </c>
      <c r="G38" s="7">
        <v>8.1098962788708508</v>
      </c>
      <c r="H38" s="7">
        <v>-0.20004410821214719</v>
      </c>
      <c r="I38" s="3">
        <v>0</v>
      </c>
      <c r="J38" s="3">
        <v>8.2699999999999996E-2</v>
      </c>
      <c r="K38" s="7">
        <v>0</v>
      </c>
      <c r="L38" s="7">
        <v>2.2356280742087251</v>
      </c>
      <c r="M38" s="7">
        <v>8.1098962788708508</v>
      </c>
      <c r="N38" s="7">
        <v>-2.4356721824208725</v>
      </c>
      <c r="O38" s="7">
        <v>3.3296337402885769</v>
      </c>
    </row>
    <row r="39" spans="1:15" ht="15.75" x14ac:dyDescent="0.25">
      <c r="A39" s="6">
        <v>43558</v>
      </c>
      <c r="B39" s="3">
        <v>1</v>
      </c>
      <c r="C39" s="3">
        <v>2</v>
      </c>
      <c r="D39" s="3">
        <v>40</v>
      </c>
      <c r="E39" s="3">
        <v>9.9999999999997868E-2</v>
      </c>
      <c r="F39" s="3">
        <v>-9.7500000000000003E-2</v>
      </c>
      <c r="G39" s="7">
        <v>2.7032987596235531</v>
      </c>
      <c r="H39" s="7">
        <v>-2.6357162906330198</v>
      </c>
      <c r="I39" s="3">
        <v>0</v>
      </c>
      <c r="J39" s="3">
        <v>8.2699999999999996E-2</v>
      </c>
      <c r="K39" s="7">
        <v>0</v>
      </c>
      <c r="L39" s="7">
        <v>2.2356280742087251</v>
      </c>
      <c r="M39" s="7">
        <v>2.7032987596235531</v>
      </c>
      <c r="N39" s="7">
        <v>-4.8713443648417449</v>
      </c>
      <c r="O39" s="7">
        <v>0.55493895671474969</v>
      </c>
    </row>
    <row r="40" spans="1:15" ht="15.75" x14ac:dyDescent="0.25">
      <c r="A40" s="6">
        <v>43559</v>
      </c>
      <c r="B40" s="3">
        <v>5</v>
      </c>
      <c r="C40" s="3">
        <v>1</v>
      </c>
      <c r="D40" s="3">
        <v>50</v>
      </c>
      <c r="E40" s="3">
        <v>0.5</v>
      </c>
      <c r="F40" s="3">
        <v>-1.8E-3</v>
      </c>
      <c r="G40" s="7">
        <v>10.81319503849444</v>
      </c>
      <c r="H40" s="7">
        <v>-3.892750213857999E-2</v>
      </c>
      <c r="I40" s="3">
        <v>0.10000000000000142</v>
      </c>
      <c r="J40" s="3">
        <v>9.01E-2</v>
      </c>
      <c r="K40" s="7">
        <v>2.1626390076989184</v>
      </c>
      <c r="L40" s="7">
        <v>1.9485377459366982</v>
      </c>
      <c r="M40" s="7">
        <v>8.6505560307955207</v>
      </c>
      <c r="N40" s="7">
        <v>-1.9874652480752781</v>
      </c>
      <c r="O40" s="7">
        <v>4.3525571273122798</v>
      </c>
    </row>
    <row r="41" spans="1:15" ht="15.75" x14ac:dyDescent="0.25">
      <c r="A41" s="6">
        <v>43559</v>
      </c>
      <c r="B41" s="3">
        <v>5</v>
      </c>
      <c r="C41" s="3">
        <v>2</v>
      </c>
      <c r="D41" s="3">
        <v>50</v>
      </c>
      <c r="E41" s="3">
        <v>0</v>
      </c>
      <c r="F41" s="3">
        <v>-6.4600000000000005E-2</v>
      </c>
      <c r="G41" s="7">
        <v>0</v>
      </c>
      <c r="H41" s="7">
        <v>-1.3970647989734817</v>
      </c>
      <c r="I41" s="3">
        <v>0.10000000000000142</v>
      </c>
      <c r="J41" s="3">
        <v>9.01E-2</v>
      </c>
      <c r="K41" s="7">
        <v>2.1626390076989184</v>
      </c>
      <c r="L41" s="7">
        <v>1.9485377459366982</v>
      </c>
      <c r="M41" s="7">
        <v>-2.1626390076989184</v>
      </c>
      <c r="N41" s="7">
        <v>-3.3456025449101796</v>
      </c>
      <c r="O41" s="7">
        <v>-0.64641241111830261</v>
      </c>
    </row>
    <row r="42" spans="1:15" ht="15.75" x14ac:dyDescent="0.25">
      <c r="A42" s="6">
        <v>43560</v>
      </c>
      <c r="B42" s="3">
        <v>2</v>
      </c>
      <c r="C42" s="3">
        <v>1</v>
      </c>
      <c r="D42" s="3">
        <v>30</v>
      </c>
      <c r="E42" s="3">
        <v>0.40000000000000213</v>
      </c>
      <c r="F42" s="3">
        <v>2.3199999999999998E-2</v>
      </c>
      <c r="G42" s="7">
        <v>14.41759338465933</v>
      </c>
      <c r="H42" s="7">
        <v>0.83622041631023669</v>
      </c>
      <c r="I42" s="3">
        <v>9.9999999999997868E-2</v>
      </c>
      <c r="J42" s="3">
        <v>0.1099</v>
      </c>
      <c r="K42" s="7">
        <v>3.6043983461647375</v>
      </c>
      <c r="L42" s="7">
        <v>3.96123378243513</v>
      </c>
      <c r="M42" s="7">
        <v>10.813195038494593</v>
      </c>
      <c r="N42" s="7">
        <v>-3.1250133661248931</v>
      </c>
      <c r="O42" s="7">
        <v>3.4602076124567964</v>
      </c>
    </row>
    <row r="43" spans="1:15" ht="15.75" x14ac:dyDescent="0.25">
      <c r="A43" s="6">
        <v>43560</v>
      </c>
      <c r="B43" s="3">
        <v>2</v>
      </c>
      <c r="C43" s="3">
        <v>2</v>
      </c>
      <c r="D43" s="3">
        <v>30</v>
      </c>
      <c r="E43" s="3">
        <v>0.10000000000000142</v>
      </c>
      <c r="F43" s="3">
        <v>-5.3199999999999997E-2</v>
      </c>
      <c r="G43" s="7">
        <v>3.6043983461648641</v>
      </c>
      <c r="H43" s="7">
        <v>-1.9175399201596808</v>
      </c>
      <c r="I43" s="3">
        <v>9.9999999999997868E-2</v>
      </c>
      <c r="J43" s="3">
        <v>0.1099</v>
      </c>
      <c r="K43" s="7">
        <v>3.6043983461647375</v>
      </c>
      <c r="L43" s="7">
        <v>3.96123378243513</v>
      </c>
      <c r="M43" s="7">
        <v>1.2656542480726785E-13</v>
      </c>
      <c r="N43" s="7">
        <v>-5.8787737025948106</v>
      </c>
      <c r="O43" s="7">
        <v>2.1529222115048177E-14</v>
      </c>
    </row>
    <row r="44" spans="1:15" ht="15.75" x14ac:dyDescent="0.25">
      <c r="A44" s="6">
        <v>43560</v>
      </c>
      <c r="B44" s="3">
        <v>4</v>
      </c>
      <c r="C44" s="3">
        <v>1</v>
      </c>
      <c r="D44" s="3">
        <v>60</v>
      </c>
      <c r="E44" s="3">
        <v>9.9999999999997868E-2</v>
      </c>
      <c r="F44" s="3">
        <v>-8.9300000000000004E-2</v>
      </c>
      <c r="G44" s="7">
        <v>1.8021991730823688</v>
      </c>
      <c r="H44" s="7">
        <v>-1.6093638615625896</v>
      </c>
      <c r="I44" s="3">
        <v>-9.9999999999997868E-2</v>
      </c>
      <c r="J44" s="3">
        <v>0.1229</v>
      </c>
      <c r="K44" s="7">
        <v>-1.8021991730823688</v>
      </c>
      <c r="L44" s="7">
        <v>2.2149027837182782</v>
      </c>
      <c r="M44" s="7">
        <v>3.6043983461647375</v>
      </c>
      <c r="N44" s="7">
        <v>-3.8242666452808676</v>
      </c>
      <c r="O44" s="7">
        <v>0.94250706880299606</v>
      </c>
    </row>
    <row r="45" spans="1:15" ht="15.75" x14ac:dyDescent="0.25">
      <c r="A45" s="6">
        <v>43564</v>
      </c>
      <c r="B45" s="3">
        <v>6</v>
      </c>
      <c r="C45" s="3">
        <v>1</v>
      </c>
      <c r="D45" s="3">
        <v>50</v>
      </c>
      <c r="E45" s="3">
        <v>0.30000000000000071</v>
      </c>
      <c r="F45" s="3">
        <v>1.49E-2</v>
      </c>
      <c r="G45" s="7">
        <v>6.4879170230966814</v>
      </c>
      <c r="H45" s="7">
        <v>0.32223321214713435</v>
      </c>
      <c r="I45" s="3">
        <v>-9.9999999999997868E-2</v>
      </c>
      <c r="J45" s="3">
        <v>0.1608</v>
      </c>
      <c r="K45" s="7">
        <v>-2.1626390076988424</v>
      </c>
      <c r="L45" s="7">
        <v>3.4775235243798126</v>
      </c>
      <c r="M45" s="7">
        <v>8.6505560307955243</v>
      </c>
      <c r="N45" s="7">
        <v>-3.1552903122326783</v>
      </c>
      <c r="O45" s="7">
        <v>2.7416038382453642</v>
      </c>
    </row>
    <row r="46" spans="1:15" ht="15.75" x14ac:dyDescent="0.25">
      <c r="A46" s="6">
        <v>43564</v>
      </c>
      <c r="B46" s="3">
        <v>6</v>
      </c>
      <c r="C46" s="3">
        <v>2</v>
      </c>
      <c r="D46" s="3">
        <v>50</v>
      </c>
      <c r="E46" s="3">
        <v>9.9999999999997868E-2</v>
      </c>
      <c r="F46" s="3">
        <v>-0.1515</v>
      </c>
      <c r="G46" s="7">
        <v>2.1626390076988424</v>
      </c>
      <c r="H46" s="7">
        <v>-3.2763980966638151</v>
      </c>
      <c r="I46" s="3">
        <v>-9.9999999999997868E-2</v>
      </c>
      <c r="J46" s="3">
        <v>0.1608</v>
      </c>
      <c r="K46" s="7">
        <v>-2.1626390076988424</v>
      </c>
      <c r="L46" s="7">
        <v>3.4775235243798126</v>
      </c>
      <c r="M46" s="7">
        <v>4.3252780153976849</v>
      </c>
      <c r="N46" s="7">
        <v>-6.7539216210436273</v>
      </c>
      <c r="O46" s="7">
        <v>0.64040986231186614</v>
      </c>
    </row>
    <row r="47" spans="1:15" ht="15.75" x14ac:dyDescent="0.25">
      <c r="A47" s="6">
        <v>43564</v>
      </c>
      <c r="B47" s="3">
        <v>2</v>
      </c>
      <c r="C47" s="3">
        <v>1</v>
      </c>
      <c r="D47" s="3">
        <v>60</v>
      </c>
      <c r="E47" s="3">
        <v>0</v>
      </c>
      <c r="F47" s="3">
        <v>2.5399999999999999E-2</v>
      </c>
      <c r="G47" s="7">
        <v>0</v>
      </c>
      <c r="H47" s="7">
        <v>0.45775858996293128</v>
      </c>
      <c r="I47" s="3">
        <v>-0.19999999999999929</v>
      </c>
      <c r="J47" s="3">
        <v>0.1341</v>
      </c>
      <c r="K47" s="7">
        <v>-3.604398346164801</v>
      </c>
      <c r="L47" s="7">
        <v>2.4167490911035077</v>
      </c>
      <c r="M47" s="7">
        <v>3.604398346164801</v>
      </c>
      <c r="N47" s="7">
        <v>-1.9589905011405764</v>
      </c>
      <c r="O47" s="7">
        <v>1.8399264029438755</v>
      </c>
    </row>
    <row r="48" spans="1:15" ht="15.75" x14ac:dyDescent="0.25">
      <c r="A48" s="6">
        <v>43564</v>
      </c>
      <c r="B48" s="3">
        <v>2</v>
      </c>
      <c r="C48" s="3">
        <v>2</v>
      </c>
      <c r="D48" s="3">
        <v>60</v>
      </c>
      <c r="E48" s="3">
        <v>0.19999999999999929</v>
      </c>
      <c r="F48" s="3">
        <v>-0.1188</v>
      </c>
      <c r="G48" s="7">
        <v>3.604398346164801</v>
      </c>
      <c r="H48" s="7">
        <v>-2.1410126176218998</v>
      </c>
      <c r="I48" s="3">
        <v>-0.19999999999999929</v>
      </c>
      <c r="J48" s="3">
        <v>0.1341</v>
      </c>
      <c r="K48" s="7">
        <v>-3.604398346164801</v>
      </c>
      <c r="L48" s="7">
        <v>2.4167490911035077</v>
      </c>
      <c r="M48" s="7">
        <v>7.2087966923296021</v>
      </c>
      <c r="N48" s="7">
        <v>-4.5577617087254074</v>
      </c>
      <c r="O48" s="7">
        <v>1.5816528272044228</v>
      </c>
    </row>
    <row r="49" spans="1:15" ht="15.75" x14ac:dyDescent="0.25">
      <c r="A49" s="6">
        <v>43565</v>
      </c>
      <c r="B49" s="3">
        <v>4</v>
      </c>
      <c r="C49" s="3">
        <v>1</v>
      </c>
      <c r="D49" s="3">
        <v>90</v>
      </c>
      <c r="E49" s="3">
        <v>0.40000000000000213</v>
      </c>
      <c r="F49" s="3">
        <v>2.47E-2</v>
      </c>
      <c r="G49" s="7">
        <v>4.8058644615531101</v>
      </c>
      <c r="H49" s="7">
        <v>0.296762130500903</v>
      </c>
      <c r="I49" s="3">
        <v>-9.9999999999997868E-2</v>
      </c>
      <c r="J49" s="3">
        <v>0.20380000000000001</v>
      </c>
      <c r="K49" s="7">
        <v>-1.2014661153882458</v>
      </c>
      <c r="L49" s="7">
        <v>2.4485879431612965</v>
      </c>
      <c r="M49" s="7">
        <v>6.0073305769413556</v>
      </c>
      <c r="N49" s="7">
        <v>-2.1518258126603933</v>
      </c>
      <c r="O49" s="7">
        <v>2.7917364600781691</v>
      </c>
    </row>
    <row r="50" spans="1:15" ht="15.75" x14ac:dyDescent="0.25">
      <c r="A50" s="6">
        <v>43565</v>
      </c>
      <c r="B50" s="3">
        <v>4</v>
      </c>
      <c r="C50" s="3">
        <v>2</v>
      </c>
      <c r="D50" s="3">
        <v>90</v>
      </c>
      <c r="E50" s="3">
        <v>0.19999999999999929</v>
      </c>
      <c r="F50" s="3">
        <v>-0.1852</v>
      </c>
      <c r="G50" s="7">
        <v>2.4029322307765342</v>
      </c>
      <c r="H50" s="7">
        <v>-2.2251152456990781</v>
      </c>
      <c r="I50" s="3">
        <v>-9.9999999999997868E-2</v>
      </c>
      <c r="J50" s="3">
        <v>0.20380000000000001</v>
      </c>
      <c r="K50" s="7">
        <v>-1.2014661153882458</v>
      </c>
      <c r="L50" s="7">
        <v>2.4485879431612965</v>
      </c>
      <c r="M50" s="7">
        <v>3.6043983461647802</v>
      </c>
      <c r="N50" s="7">
        <v>-4.6737031888603742</v>
      </c>
      <c r="O50" s="7">
        <v>0.77120822622107266</v>
      </c>
    </row>
    <row r="51" spans="1:15" ht="15.75" x14ac:dyDescent="0.25">
      <c r="A51" s="6">
        <v>43565</v>
      </c>
      <c r="B51" s="3">
        <v>4</v>
      </c>
      <c r="C51" s="3">
        <v>2</v>
      </c>
      <c r="D51" s="3">
        <v>120</v>
      </c>
      <c r="E51" s="3">
        <v>0.29999999999999716</v>
      </c>
      <c r="F51" s="3">
        <v>-0.21179999999999999</v>
      </c>
      <c r="G51" s="7">
        <v>2.7032987596235842</v>
      </c>
      <c r="H51" s="7">
        <v>-1.9085289242942691</v>
      </c>
      <c r="I51" s="3">
        <v>-9.9999999999997868E-2</v>
      </c>
      <c r="J51" s="3">
        <v>0.23899999999999999</v>
      </c>
      <c r="K51" s="7">
        <v>-0.90109958654118438</v>
      </c>
      <c r="L51" s="7">
        <v>2.1536280118334759</v>
      </c>
      <c r="M51" s="7">
        <v>3.6043983461647686</v>
      </c>
      <c r="N51" s="7">
        <v>-4.062156936127745</v>
      </c>
      <c r="O51" s="7">
        <v>0.88731144631764647</v>
      </c>
    </row>
    <row r="52" spans="1:15" ht="15.75" x14ac:dyDescent="0.25">
      <c r="A52" s="6">
        <v>43565</v>
      </c>
      <c r="B52" s="3">
        <v>4</v>
      </c>
      <c r="C52" s="3">
        <v>1</v>
      </c>
      <c r="D52" s="3">
        <v>50</v>
      </c>
      <c r="E52" s="3">
        <v>0.19999999999999929</v>
      </c>
      <c r="F52" s="3">
        <v>-0.12520000000000001</v>
      </c>
      <c r="G52" s="7">
        <v>4.3252780153977612</v>
      </c>
      <c r="H52" s="7">
        <v>-2.7076240376390079</v>
      </c>
      <c r="I52" s="3">
        <v>-0.19999999999999929</v>
      </c>
      <c r="J52" s="3">
        <v>0.1231</v>
      </c>
      <c r="K52" s="7">
        <v>-4.3252780153977612</v>
      </c>
      <c r="L52" s="7">
        <v>2.6622086184773317</v>
      </c>
      <c r="M52" s="7">
        <v>8.6505560307955225</v>
      </c>
      <c r="N52" s="7">
        <v>-5.3698326561163396</v>
      </c>
      <c r="O52" s="7">
        <v>1.6109544905356366</v>
      </c>
    </row>
    <row r="53" spans="1:15" ht="15.75" x14ac:dyDescent="0.25">
      <c r="A53" s="6">
        <v>43566</v>
      </c>
      <c r="B53" s="3">
        <v>1</v>
      </c>
      <c r="C53" s="3">
        <v>1</v>
      </c>
      <c r="D53" s="3">
        <v>110</v>
      </c>
      <c r="E53" s="3">
        <v>1</v>
      </c>
      <c r="F53" s="3">
        <v>-1.37E-2</v>
      </c>
      <c r="G53" s="7">
        <v>9.8301773077222183</v>
      </c>
      <c r="H53" s="7">
        <v>-0.13467342911579439</v>
      </c>
      <c r="I53" s="3">
        <v>-0.19999999999999929</v>
      </c>
      <c r="J53" s="3">
        <v>0.14510000000000001</v>
      </c>
      <c r="K53" s="7">
        <v>-1.9660354615444369</v>
      </c>
      <c r="L53" s="7">
        <v>1.4263587273504943</v>
      </c>
      <c r="M53" s="7">
        <v>11.796212769266655</v>
      </c>
      <c r="N53" s="7">
        <v>-1.5610321564662888</v>
      </c>
      <c r="O53" s="7">
        <v>7.5566750629722845</v>
      </c>
    </row>
    <row r="54" spans="1:15" ht="15.75" x14ac:dyDescent="0.25">
      <c r="A54" s="6">
        <v>43566</v>
      </c>
      <c r="B54" s="3">
        <v>1</v>
      </c>
      <c r="C54" s="3">
        <v>2</v>
      </c>
      <c r="D54" s="3">
        <v>60</v>
      </c>
      <c r="E54" s="3">
        <v>9.9999999999997868E-2</v>
      </c>
      <c r="F54" s="3">
        <v>-0.12809999999999999</v>
      </c>
      <c r="G54" s="7">
        <v>1.8021991730823688</v>
      </c>
      <c r="H54" s="7">
        <v>-2.3086171407185629</v>
      </c>
      <c r="I54" s="3">
        <v>-0.19999999999999929</v>
      </c>
      <c r="J54" s="3">
        <v>0.1135</v>
      </c>
      <c r="K54" s="7">
        <v>-3.604398346164801</v>
      </c>
      <c r="L54" s="7">
        <v>2.0454960614485316</v>
      </c>
      <c r="M54" s="7">
        <v>5.4065975192471694</v>
      </c>
      <c r="N54" s="7">
        <v>-4.3541132021670945</v>
      </c>
      <c r="O54" s="7">
        <v>1.2417218543046242</v>
      </c>
    </row>
    <row r="55" spans="1:15" ht="15.75" x14ac:dyDescent="0.25">
      <c r="A55" s="6">
        <v>43567</v>
      </c>
      <c r="B55" s="3">
        <v>3</v>
      </c>
      <c r="C55" s="3">
        <v>1</v>
      </c>
      <c r="D55" s="3">
        <v>90</v>
      </c>
      <c r="E55" s="3">
        <v>0.20000000000000284</v>
      </c>
      <c r="F55" s="3">
        <v>-7.1000000000000004E-3</v>
      </c>
      <c r="G55" s="7">
        <v>2.4029322307765764</v>
      </c>
      <c r="H55" s="7">
        <v>-8.5304094192567251E-2</v>
      </c>
      <c r="I55" s="3">
        <v>-0.30000000000000071</v>
      </c>
      <c r="J55" s="3">
        <v>0.21579999999999999</v>
      </c>
      <c r="K55" s="7">
        <v>-3.6043983461648228</v>
      </c>
      <c r="L55" s="7">
        <v>2.5927638770078891</v>
      </c>
      <c r="M55" s="7">
        <v>6.0073305769413992</v>
      </c>
      <c r="N55" s="7">
        <v>-2.6780679712004565</v>
      </c>
      <c r="O55" s="7">
        <v>2.2431583669807251</v>
      </c>
    </row>
    <row r="56" spans="1:15" ht="15.75" x14ac:dyDescent="0.25">
      <c r="A56" s="6">
        <v>43567</v>
      </c>
      <c r="B56" s="3">
        <v>3</v>
      </c>
      <c r="C56" s="3">
        <v>2</v>
      </c>
      <c r="D56" s="3">
        <v>60</v>
      </c>
      <c r="E56" s="3">
        <v>0.19999999999999929</v>
      </c>
      <c r="F56" s="3">
        <v>-0.1951</v>
      </c>
      <c r="G56" s="7">
        <v>3.604398346164801</v>
      </c>
      <c r="H56" s="7">
        <v>-3.5160905866837759</v>
      </c>
      <c r="I56" s="3">
        <v>-0.20000000000000284</v>
      </c>
      <c r="J56" s="3">
        <v>0.17580000000000001</v>
      </c>
      <c r="K56" s="7">
        <v>-3.6043983461648641</v>
      </c>
      <c r="L56" s="7">
        <v>3.1682661462788713</v>
      </c>
      <c r="M56" s="7">
        <v>7.2087966923296651</v>
      </c>
      <c r="N56" s="7">
        <v>-6.6843567329626472</v>
      </c>
      <c r="O56" s="7">
        <v>1.0784578053383718</v>
      </c>
    </row>
    <row r="57" spans="1:15" ht="15.75" x14ac:dyDescent="0.25">
      <c r="A57" s="6">
        <v>43567</v>
      </c>
      <c r="B57" s="3">
        <v>3</v>
      </c>
      <c r="C57" s="3">
        <v>1</v>
      </c>
      <c r="D57" s="3">
        <v>45</v>
      </c>
      <c r="E57" s="3">
        <v>0.19999999999999929</v>
      </c>
      <c r="F57" s="3">
        <v>-0.16220000000000001</v>
      </c>
      <c r="G57" s="7">
        <v>4.8058644615530683</v>
      </c>
      <c r="H57" s="7">
        <v>-3.8975560783195524</v>
      </c>
      <c r="I57" s="3">
        <v>-0.10000000000000142</v>
      </c>
      <c r="J57" s="3">
        <v>0.129</v>
      </c>
      <c r="K57" s="7">
        <v>-2.4029322307765764</v>
      </c>
      <c r="L57" s="7">
        <v>3.0997825777017405</v>
      </c>
      <c r="M57" s="7">
        <v>7.2087966923296447</v>
      </c>
      <c r="N57" s="7">
        <v>-6.9973386560212933</v>
      </c>
      <c r="O57" s="7">
        <v>1.0302197802197826</v>
      </c>
    </row>
    <row r="58" spans="1:15" ht="15.75" x14ac:dyDescent="0.25">
      <c r="A58" s="6">
        <v>43570</v>
      </c>
      <c r="B58" s="3">
        <v>6</v>
      </c>
      <c r="C58" s="3">
        <v>1</v>
      </c>
      <c r="D58" s="3">
        <v>75</v>
      </c>
      <c r="E58" s="3">
        <v>0.69999999999999929</v>
      </c>
      <c r="F58" s="3">
        <v>1.9599999999999999E-2</v>
      </c>
      <c r="G58" s="7">
        <v>10.092315369261467</v>
      </c>
      <c r="H58" s="7">
        <v>0.28258483033932141</v>
      </c>
      <c r="I58" s="3">
        <v>-0.10000000000000142</v>
      </c>
      <c r="J58" s="3">
        <v>0.2213</v>
      </c>
      <c r="K58" s="7">
        <v>-1.4417593384659457</v>
      </c>
      <c r="L58" s="7">
        <v>3.1906134160250934</v>
      </c>
      <c r="M58" s="7">
        <v>11.534074707727413</v>
      </c>
      <c r="N58" s="7">
        <v>-2.9080285856857722</v>
      </c>
      <c r="O58" s="7">
        <v>3.9662865642042662</v>
      </c>
    </row>
    <row r="59" spans="1:15" ht="15.75" x14ac:dyDescent="0.25">
      <c r="A59" s="6">
        <v>43570</v>
      </c>
      <c r="B59" s="3">
        <v>6</v>
      </c>
      <c r="C59" s="3">
        <v>2</v>
      </c>
      <c r="D59" s="3">
        <v>70</v>
      </c>
      <c r="E59" s="3">
        <v>0.29999999999999716</v>
      </c>
      <c r="F59" s="3">
        <v>-0.19139999999999999</v>
      </c>
      <c r="G59" s="7">
        <v>4.6342264450690021</v>
      </c>
      <c r="H59" s="7">
        <v>-2.956636471954051</v>
      </c>
      <c r="I59" s="3">
        <v>-0.10000000000000142</v>
      </c>
      <c r="J59" s="3">
        <v>0.2135</v>
      </c>
      <c r="K59" s="7">
        <v>-1.5447421483563704</v>
      </c>
      <c r="L59" s="7">
        <v>3.298024486740804</v>
      </c>
      <c r="M59" s="7">
        <v>6.1789685934253722</v>
      </c>
      <c r="N59" s="7">
        <v>-6.2546609586948545</v>
      </c>
      <c r="O59" s="7">
        <v>0.98789824648060909</v>
      </c>
    </row>
    <row r="60" spans="1:15" ht="15.75" x14ac:dyDescent="0.25">
      <c r="A60" s="6">
        <v>43570</v>
      </c>
      <c r="B60" s="3">
        <v>6</v>
      </c>
      <c r="C60" s="3">
        <v>1</v>
      </c>
      <c r="D60" s="3">
        <v>70</v>
      </c>
      <c r="E60" s="3">
        <v>0.29999999999999716</v>
      </c>
      <c r="F60" s="3">
        <v>-0.19139999999999999</v>
      </c>
      <c r="G60" s="7">
        <v>4.6342264450690021</v>
      </c>
      <c r="H60" s="7">
        <v>-2.956636471954051</v>
      </c>
      <c r="I60" s="3">
        <v>-0.29999999999999716</v>
      </c>
      <c r="J60" s="3">
        <v>0.20979999999999999</v>
      </c>
      <c r="K60" s="7">
        <v>-4.6342264450690021</v>
      </c>
      <c r="L60" s="7">
        <v>3.2408690272516196</v>
      </c>
      <c r="M60" s="7">
        <v>9.2684528901380041</v>
      </c>
      <c r="N60" s="7">
        <v>-6.1975054992056702</v>
      </c>
      <c r="O60" s="7">
        <v>1.4955134596211226</v>
      </c>
    </row>
    <row r="61" spans="1:15" ht="15.75" x14ac:dyDescent="0.25">
      <c r="A61" s="6">
        <v>43570</v>
      </c>
      <c r="B61" s="3">
        <v>6</v>
      </c>
      <c r="C61" s="3">
        <v>1</v>
      </c>
      <c r="D61" s="3">
        <v>90</v>
      </c>
      <c r="E61" s="3">
        <v>0.29999999999999716</v>
      </c>
      <c r="F61" s="3">
        <v>-0.20949999999999999</v>
      </c>
      <c r="G61" s="7">
        <v>3.6043983461647788</v>
      </c>
      <c r="H61" s="7">
        <v>-2.5170715117384281</v>
      </c>
      <c r="I61" s="3">
        <v>-0.29999999999999716</v>
      </c>
      <c r="J61" s="3">
        <v>0.2379</v>
      </c>
      <c r="K61" s="7">
        <v>-3.6043983461647788</v>
      </c>
      <c r="L61" s="7">
        <v>2.8582878885086971</v>
      </c>
      <c r="M61" s="7">
        <v>7.2087966923295577</v>
      </c>
      <c r="N61" s="7">
        <v>-5.3753594002471257</v>
      </c>
      <c r="O61" s="7">
        <v>1.3410818059901524</v>
      </c>
    </row>
    <row r="62" spans="1:15" ht="15.75" x14ac:dyDescent="0.25">
      <c r="A62" s="6">
        <v>43571</v>
      </c>
      <c r="B62" s="3">
        <v>4</v>
      </c>
      <c r="C62" s="3">
        <v>1</v>
      </c>
      <c r="D62" s="3">
        <v>40</v>
      </c>
      <c r="E62" s="3">
        <v>0.5</v>
      </c>
      <c r="F62" s="3">
        <v>1.43E-2</v>
      </c>
      <c r="G62" s="7">
        <v>13.51649379811805</v>
      </c>
      <c r="H62" s="7">
        <v>0.38657172262617623</v>
      </c>
      <c r="I62" s="3">
        <v>0</v>
      </c>
      <c r="J62" s="3">
        <v>0.10780000000000001</v>
      </c>
      <c r="K62" s="7">
        <v>0</v>
      </c>
      <c r="L62" s="7">
        <v>2.9141560628742518</v>
      </c>
      <c r="M62" s="7">
        <v>13.51649379811805</v>
      </c>
      <c r="N62" s="7">
        <v>-2.5275843402480755</v>
      </c>
      <c r="O62" s="7">
        <v>5.3475935828877006</v>
      </c>
    </row>
    <row r="63" spans="1:15" ht="15.75" x14ac:dyDescent="0.25">
      <c r="A63" s="6">
        <v>43571</v>
      </c>
      <c r="B63" s="3">
        <v>4</v>
      </c>
      <c r="C63" s="3">
        <v>2</v>
      </c>
      <c r="D63" s="3">
        <v>50</v>
      </c>
      <c r="E63" s="3">
        <v>0.10000000000000142</v>
      </c>
      <c r="F63" s="3">
        <v>-7.8100000000000003E-2</v>
      </c>
      <c r="G63" s="7">
        <v>2.1626390076989184</v>
      </c>
      <c r="H63" s="7">
        <v>-1.6890210650128317</v>
      </c>
      <c r="I63" s="3">
        <v>0</v>
      </c>
      <c r="J63" s="3">
        <v>0.12609999999999999</v>
      </c>
      <c r="K63" s="7">
        <v>0</v>
      </c>
      <c r="L63" s="7">
        <v>2.7270877887082978</v>
      </c>
      <c r="M63" s="7">
        <v>2.1626390076989184</v>
      </c>
      <c r="N63" s="7">
        <v>-4.4161088537211297</v>
      </c>
      <c r="O63" s="7">
        <v>0.48971596474045737</v>
      </c>
    </row>
    <row r="64" spans="1:15" ht="15.75" x14ac:dyDescent="0.25">
      <c r="A64" s="6">
        <v>43571</v>
      </c>
      <c r="B64" s="3">
        <v>4</v>
      </c>
      <c r="C64" s="3">
        <v>1</v>
      </c>
      <c r="D64" s="3">
        <v>60</v>
      </c>
      <c r="E64" s="3">
        <v>0.10000000000000142</v>
      </c>
      <c r="F64" s="3">
        <v>-8.7499999999999994E-2</v>
      </c>
      <c r="G64" s="7">
        <v>1.802199173082432</v>
      </c>
      <c r="H64" s="7">
        <v>-1.5769242764471059</v>
      </c>
      <c r="I64" s="3">
        <v>-0.10000000000000142</v>
      </c>
      <c r="J64" s="3">
        <v>0.13189999999999999</v>
      </c>
      <c r="K64" s="7">
        <v>-1.802199173082432</v>
      </c>
      <c r="L64" s="7">
        <v>2.3771007092956946</v>
      </c>
      <c r="M64" s="7">
        <v>3.6043983461648641</v>
      </c>
      <c r="N64" s="7">
        <v>-3.9540249857428007</v>
      </c>
      <c r="O64" s="7">
        <v>0.91157702825890063</v>
      </c>
    </row>
    <row r="65" spans="1:15" ht="15.75" x14ac:dyDescent="0.25">
      <c r="A65" s="6">
        <v>43572</v>
      </c>
      <c r="B65" s="3">
        <v>2</v>
      </c>
      <c r="C65" s="3">
        <v>1</v>
      </c>
      <c r="D65" s="3">
        <v>40</v>
      </c>
      <c r="E65" s="3">
        <v>0.5</v>
      </c>
      <c r="F65" s="3">
        <v>2.3599999999999999E-2</v>
      </c>
      <c r="G65" s="7">
        <v>13.51649379811805</v>
      </c>
      <c r="H65" s="7">
        <v>0.637978507271172</v>
      </c>
      <c r="I65" s="3">
        <v>-0.10000000000000142</v>
      </c>
      <c r="J65" s="3">
        <v>0.1782</v>
      </c>
      <c r="K65" s="7">
        <v>-2.7032987596236482</v>
      </c>
      <c r="L65" s="7">
        <v>4.8172783896492737</v>
      </c>
      <c r="M65" s="7">
        <v>16.219792557741698</v>
      </c>
      <c r="N65" s="7">
        <v>-4.1792998823781016</v>
      </c>
      <c r="O65" s="7">
        <v>3.8809831824062182</v>
      </c>
    </row>
    <row r="66" spans="1:15" ht="15.75" x14ac:dyDescent="0.25">
      <c r="A66" s="6">
        <v>43572</v>
      </c>
      <c r="B66" s="3">
        <v>2</v>
      </c>
      <c r="C66" s="3">
        <v>2</v>
      </c>
      <c r="D66" s="3">
        <v>40</v>
      </c>
      <c r="E66" s="3">
        <v>0.30000000000000071</v>
      </c>
      <c r="F66" s="3">
        <v>-9.4100000000000003E-2</v>
      </c>
      <c r="G66" s="7">
        <v>8.1098962788708508</v>
      </c>
      <c r="H66" s="7">
        <v>-2.5438041328058172</v>
      </c>
      <c r="I66" s="3">
        <v>-0.10000000000000142</v>
      </c>
      <c r="J66" s="3">
        <v>0.1782</v>
      </c>
      <c r="K66" s="7">
        <v>-2.7032987596236482</v>
      </c>
      <c r="L66" s="7">
        <v>4.8172783896492737</v>
      </c>
      <c r="M66" s="7">
        <v>10.813195038494499</v>
      </c>
      <c r="N66" s="7">
        <v>-7.3610825224550904</v>
      </c>
      <c r="O66" s="7">
        <v>1.4689680499449216</v>
      </c>
    </row>
    <row r="67" spans="1:15" ht="15.75" x14ac:dyDescent="0.25">
      <c r="A67" s="6">
        <v>43572</v>
      </c>
      <c r="B67" s="3">
        <v>2</v>
      </c>
      <c r="C67" s="3">
        <v>1</v>
      </c>
      <c r="D67" s="3">
        <v>40</v>
      </c>
      <c r="E67" s="3">
        <v>0.30000000000000071</v>
      </c>
      <c r="F67" s="3">
        <v>-9.4100000000000003E-2</v>
      </c>
      <c r="G67" s="7">
        <v>8.1098962788708508</v>
      </c>
      <c r="H67" s="7">
        <v>-2.5438041328058172</v>
      </c>
      <c r="I67" s="3">
        <v>-9.9999999999997868E-2</v>
      </c>
      <c r="J67" s="3">
        <v>0.1477</v>
      </c>
      <c r="K67" s="7">
        <v>-2.7032987596235531</v>
      </c>
      <c r="L67" s="7">
        <v>3.9927722679640731</v>
      </c>
      <c r="M67" s="7">
        <v>10.813195038494404</v>
      </c>
      <c r="N67" s="7">
        <v>-6.5365764007698903</v>
      </c>
      <c r="O67" s="7">
        <v>1.6542597187758421</v>
      </c>
    </row>
    <row r="68" spans="1:15" ht="15.75" x14ac:dyDescent="0.25">
      <c r="A68" s="6">
        <v>43572</v>
      </c>
      <c r="B68" s="3">
        <v>5</v>
      </c>
      <c r="C68" s="3">
        <v>2</v>
      </c>
      <c r="D68" s="3">
        <v>60</v>
      </c>
      <c r="E68" s="3">
        <v>9.9999999999997868E-2</v>
      </c>
      <c r="F68" s="3">
        <v>-5.8200000000000002E-2</v>
      </c>
      <c r="G68" s="7">
        <v>1.8021991730823688</v>
      </c>
      <c r="H68" s="7">
        <v>-1.0488799187339608</v>
      </c>
      <c r="I68" s="3">
        <v>-9.9999999999997868E-2</v>
      </c>
      <c r="J68" s="3">
        <v>6.0499999999999998E-2</v>
      </c>
      <c r="K68" s="7">
        <v>-1.8021991730823688</v>
      </c>
      <c r="L68" s="7">
        <v>1.090330499714856</v>
      </c>
      <c r="M68" s="7">
        <v>3.6043983461647375</v>
      </c>
      <c r="N68" s="7">
        <v>-2.1392104184488168</v>
      </c>
      <c r="O68" s="7">
        <v>1.6849199663015653</v>
      </c>
    </row>
    <row r="69" spans="1:15" ht="15.75" x14ac:dyDescent="0.25">
      <c r="A69" s="6">
        <v>43572</v>
      </c>
      <c r="B69" s="3">
        <v>5</v>
      </c>
      <c r="C69" s="3">
        <v>1</v>
      </c>
      <c r="D69" s="3">
        <v>50</v>
      </c>
      <c r="E69" s="3">
        <v>9.9999999999997868E-2</v>
      </c>
      <c r="F69" s="3">
        <v>-5.3400000000000003E-2</v>
      </c>
      <c r="G69" s="7">
        <v>2.1626390076988424</v>
      </c>
      <c r="H69" s="7">
        <v>-1.1548492301112065</v>
      </c>
      <c r="I69" s="3">
        <v>-9.9999999999997868E-2</v>
      </c>
      <c r="J69" s="3">
        <v>6.1100000000000002E-2</v>
      </c>
      <c r="K69" s="7">
        <v>-2.1626390076988424</v>
      </c>
      <c r="L69" s="7">
        <v>1.3213724337040207</v>
      </c>
      <c r="M69" s="7">
        <v>4.3252780153976849</v>
      </c>
      <c r="N69" s="7">
        <v>-2.4762216638152275</v>
      </c>
      <c r="O69" s="7">
        <v>1.7467248908296571</v>
      </c>
    </row>
    <row r="70" spans="1:15" ht="15.75" x14ac:dyDescent="0.25">
      <c r="A70" s="6">
        <v>43573</v>
      </c>
      <c r="B70" s="3">
        <v>5</v>
      </c>
      <c r="C70" s="3">
        <v>1</v>
      </c>
      <c r="D70" s="3">
        <v>59</v>
      </c>
      <c r="E70" s="3">
        <v>0.80000000000000071</v>
      </c>
      <c r="F70" s="3">
        <v>1.0800000000000001E-2</v>
      </c>
      <c r="G70" s="7">
        <v>14.661959374229763</v>
      </c>
      <c r="H70" s="7">
        <v>0.19793645155210168</v>
      </c>
      <c r="I70" s="3">
        <v>0</v>
      </c>
      <c r="J70" s="3">
        <v>0.1042</v>
      </c>
      <c r="K70" s="7">
        <v>0</v>
      </c>
      <c r="L70" s="7">
        <v>1.9097202084934246</v>
      </c>
      <c r="M70" s="7">
        <v>14.661959374229763</v>
      </c>
      <c r="N70" s="7">
        <v>-1.711783756941323</v>
      </c>
      <c r="O70" s="7">
        <v>8.5653104925053629</v>
      </c>
    </row>
    <row r="71" spans="1:15" ht="15.75" x14ac:dyDescent="0.25">
      <c r="A71" s="6">
        <v>43573</v>
      </c>
      <c r="B71" s="3">
        <v>5</v>
      </c>
      <c r="C71" s="3">
        <v>2</v>
      </c>
      <c r="D71" s="3">
        <v>59</v>
      </c>
      <c r="E71" s="3">
        <v>0</v>
      </c>
      <c r="F71" s="3">
        <v>-6.3899999999999998E-2</v>
      </c>
      <c r="G71" s="7">
        <v>0</v>
      </c>
      <c r="H71" s="7">
        <v>-1.1711240050166016</v>
      </c>
      <c r="I71" s="3">
        <v>0</v>
      </c>
      <c r="J71" s="3">
        <v>0.1042</v>
      </c>
      <c r="K71" s="7">
        <v>0</v>
      </c>
      <c r="L71" s="7">
        <v>1.9097202084934246</v>
      </c>
      <c r="M71" s="7">
        <v>0</v>
      </c>
      <c r="N71" s="7">
        <v>-3.0808442135100265</v>
      </c>
      <c r="O71" s="7">
        <v>0</v>
      </c>
    </row>
    <row r="72" spans="1:15" ht="15.75" x14ac:dyDescent="0.25">
      <c r="A72" s="6">
        <v>43573</v>
      </c>
      <c r="B72" s="3">
        <v>5</v>
      </c>
      <c r="C72" s="3">
        <v>1</v>
      </c>
      <c r="D72" s="3">
        <v>50</v>
      </c>
      <c r="E72" s="3">
        <v>0.10000000000000142</v>
      </c>
      <c r="F72" s="3">
        <v>-2.7400000000000001E-2</v>
      </c>
      <c r="G72" s="7">
        <v>2.1626390076989184</v>
      </c>
      <c r="H72" s="7">
        <v>-0.59256308810949532</v>
      </c>
      <c r="I72" s="3">
        <v>-0.10000000000000142</v>
      </c>
      <c r="J72" s="3">
        <v>8.2600000000000007E-2</v>
      </c>
      <c r="K72" s="7">
        <v>-2.1626390076989184</v>
      </c>
      <c r="L72" s="7">
        <v>1.7863398203592815</v>
      </c>
      <c r="M72" s="7">
        <v>4.3252780153978367</v>
      </c>
      <c r="N72" s="7">
        <v>-2.3789029084687767</v>
      </c>
      <c r="O72" s="7">
        <v>1.8181818181818439</v>
      </c>
    </row>
    <row r="73" spans="1:15" ht="15.75" x14ac:dyDescent="0.25">
      <c r="A73" s="6">
        <v>43578</v>
      </c>
      <c r="B73" s="3">
        <v>1</v>
      </c>
      <c r="C73" s="3">
        <v>1</v>
      </c>
      <c r="D73" s="3">
        <v>60</v>
      </c>
      <c r="E73" s="3">
        <v>0.5</v>
      </c>
      <c r="F73" s="3">
        <v>1.1000000000000001E-3</v>
      </c>
      <c r="G73" s="7">
        <v>9.010995865412033</v>
      </c>
      <c r="H73" s="7">
        <v>1.9824190903906479E-2</v>
      </c>
      <c r="I73" s="3">
        <v>0.20000000000000284</v>
      </c>
      <c r="J73" s="3">
        <v>0.11210000000000001</v>
      </c>
      <c r="K73" s="7">
        <v>3.6043983461648641</v>
      </c>
      <c r="L73" s="7">
        <v>2.0202652730253781</v>
      </c>
      <c r="M73" s="7">
        <v>5.4065975192471694</v>
      </c>
      <c r="N73" s="7">
        <v>-2.0004410821214718</v>
      </c>
      <c r="O73" s="7">
        <v>2.7027027027026769</v>
      </c>
    </row>
    <row r="74" spans="1:15" ht="15.75" x14ac:dyDescent="0.25">
      <c r="A74" s="6">
        <v>43578</v>
      </c>
      <c r="B74" s="3">
        <v>1</v>
      </c>
      <c r="C74" s="3">
        <v>2</v>
      </c>
      <c r="D74" s="3">
        <v>60</v>
      </c>
      <c r="E74" s="3">
        <v>9.9999999999997868E-2</v>
      </c>
      <c r="F74" s="3">
        <v>-8.9099999999999999E-2</v>
      </c>
      <c r="G74" s="7">
        <v>1.8021991730823688</v>
      </c>
      <c r="H74" s="7">
        <v>-1.6057594632164245</v>
      </c>
      <c r="I74" s="3">
        <v>0.20000000000000284</v>
      </c>
      <c r="J74" s="3">
        <v>0.11210000000000001</v>
      </c>
      <c r="K74" s="7">
        <v>3.6043983461648641</v>
      </c>
      <c r="L74" s="7">
        <v>2.0202652730253781</v>
      </c>
      <c r="M74" s="7">
        <v>-1.8021991730824953</v>
      </c>
      <c r="N74" s="7">
        <v>-3.6260247362418028</v>
      </c>
      <c r="O74" s="7">
        <v>-0.49701789264415958</v>
      </c>
    </row>
    <row r="75" spans="1:15" ht="15.75" x14ac:dyDescent="0.25">
      <c r="A75" s="6">
        <v>43578</v>
      </c>
      <c r="B75" s="3">
        <v>1</v>
      </c>
      <c r="C75" s="3">
        <v>1</v>
      </c>
      <c r="D75" s="3">
        <v>30</v>
      </c>
      <c r="E75" s="3">
        <v>9.9999999999997868E-2</v>
      </c>
      <c r="F75" s="3">
        <v>-5.8900000000000001E-2</v>
      </c>
      <c r="G75" s="7">
        <v>3.6043983461647375</v>
      </c>
      <c r="H75" s="7">
        <v>-2.1229906258910751</v>
      </c>
      <c r="I75" s="3">
        <v>-9.9999999999997868E-2</v>
      </c>
      <c r="J75" s="3">
        <v>6.7500000000000004E-2</v>
      </c>
      <c r="K75" s="7">
        <v>-3.6043983461647375</v>
      </c>
      <c r="L75" s="7">
        <v>2.4329688836612493</v>
      </c>
      <c r="M75" s="7">
        <v>7.2087966923294751</v>
      </c>
      <c r="N75" s="7">
        <v>-4.5559595095523244</v>
      </c>
      <c r="O75" s="7">
        <v>1.5822784810126249</v>
      </c>
    </row>
    <row r="76" spans="1:15" ht="15.75" x14ac:dyDescent="0.25">
      <c r="A76" s="6">
        <v>43578</v>
      </c>
      <c r="B76" s="3">
        <v>4</v>
      </c>
      <c r="C76" s="3">
        <v>2</v>
      </c>
      <c r="D76" s="3">
        <v>25</v>
      </c>
      <c r="E76" s="3">
        <v>9.9999999999997868E-2</v>
      </c>
      <c r="F76" s="3">
        <v>-2.6800000000000001E-2</v>
      </c>
      <c r="G76" s="7">
        <v>4.3252780153976849</v>
      </c>
      <c r="H76" s="7">
        <v>-1.1591745081266041</v>
      </c>
      <c r="I76" s="3">
        <v>0</v>
      </c>
      <c r="J76" s="3">
        <v>7.3400000000000007E-2</v>
      </c>
      <c r="K76" s="7">
        <v>0</v>
      </c>
      <c r="L76" s="7">
        <v>3.1747540633019682</v>
      </c>
      <c r="M76" s="7">
        <v>4.3252780153976849</v>
      </c>
      <c r="N76" s="7">
        <v>-4.3339285714285722</v>
      </c>
      <c r="O76" s="7">
        <v>0.99800399201594692</v>
      </c>
    </row>
    <row r="77" spans="1:15" ht="15.75" x14ac:dyDescent="0.25">
      <c r="A77" s="6">
        <v>43578</v>
      </c>
      <c r="B77" s="3">
        <v>4</v>
      </c>
      <c r="C77" s="3">
        <v>1</v>
      </c>
      <c r="D77" s="3">
        <v>24</v>
      </c>
      <c r="E77" s="3">
        <v>9.9999999999997868E-2</v>
      </c>
      <c r="F77" s="3">
        <v>-2.6100000000000002E-2</v>
      </c>
      <c r="G77" s="7">
        <v>4.5054979327059215</v>
      </c>
      <c r="H77" s="7">
        <v>-1.1759349604362705</v>
      </c>
      <c r="I77" s="3">
        <v>-9.9999999999997868E-2</v>
      </c>
      <c r="J77" s="3">
        <v>5.7299999999999997E-2</v>
      </c>
      <c r="K77" s="7">
        <v>-4.5054979327059215</v>
      </c>
      <c r="L77" s="7">
        <v>2.5816503154405472</v>
      </c>
      <c r="M77" s="7">
        <v>9.0109958654118429</v>
      </c>
      <c r="N77" s="7">
        <v>-3.757585275876818</v>
      </c>
      <c r="O77" s="7">
        <v>2.3980815347721314</v>
      </c>
    </row>
    <row r="78" spans="1:15" ht="15.75" x14ac:dyDescent="0.25">
      <c r="A78" s="6">
        <v>43578</v>
      </c>
      <c r="B78" s="3">
        <v>4</v>
      </c>
      <c r="C78" s="3">
        <v>2</v>
      </c>
      <c r="D78" s="3">
        <v>24</v>
      </c>
      <c r="E78" s="3">
        <v>0</v>
      </c>
      <c r="F78" s="3">
        <v>-3.73E-2</v>
      </c>
      <c r="G78" s="7">
        <v>0</v>
      </c>
      <c r="H78" s="7">
        <v>-1.6805507288993444</v>
      </c>
      <c r="I78" s="3">
        <v>-9.9999999999997868E-2</v>
      </c>
      <c r="J78" s="3">
        <v>5.7299999999999997E-2</v>
      </c>
      <c r="K78" s="7">
        <v>-4.5054979327059215</v>
      </c>
      <c r="L78" s="7">
        <v>2.5816503154405472</v>
      </c>
      <c r="M78" s="7">
        <v>4.5054979327059215</v>
      </c>
      <c r="N78" s="7">
        <v>-4.2622010443398919</v>
      </c>
      <c r="O78" s="7">
        <v>1.0570824524312672</v>
      </c>
    </row>
    <row r="79" spans="1:15" ht="15.75" x14ac:dyDescent="0.25">
      <c r="A79" s="6">
        <v>43579</v>
      </c>
      <c r="B79" s="3">
        <v>6</v>
      </c>
      <c r="C79" s="3">
        <v>1</v>
      </c>
      <c r="D79" s="3">
        <v>60</v>
      </c>
      <c r="E79" s="3">
        <v>0.59999999999999787</v>
      </c>
      <c r="F79" s="3">
        <v>8.2000000000000007E-3</v>
      </c>
      <c r="G79" s="7">
        <v>10.813195038494401</v>
      </c>
      <c r="H79" s="7">
        <v>0.14778033219275732</v>
      </c>
      <c r="I79" s="3">
        <v>0</v>
      </c>
      <c r="J79" s="3">
        <v>0.16650000000000001</v>
      </c>
      <c r="K79" s="7">
        <v>0</v>
      </c>
      <c r="L79" s="7">
        <v>3.0006616231822072</v>
      </c>
      <c r="M79" s="7">
        <v>10.813195038494401</v>
      </c>
      <c r="N79" s="7">
        <v>-2.8528812909894499</v>
      </c>
      <c r="O79" s="7">
        <v>3.7902716361339093</v>
      </c>
    </row>
    <row r="80" spans="1:15" ht="15.75" x14ac:dyDescent="0.25">
      <c r="A80" s="6">
        <v>43579</v>
      </c>
      <c r="B80" s="3">
        <v>6</v>
      </c>
      <c r="C80" s="3">
        <v>2</v>
      </c>
      <c r="D80" s="3">
        <v>60</v>
      </c>
      <c r="E80" s="3">
        <v>0.19999999999999929</v>
      </c>
      <c r="F80" s="3">
        <v>-0.15440000000000001</v>
      </c>
      <c r="G80" s="7">
        <v>3.604398346164801</v>
      </c>
      <c r="H80" s="7">
        <v>-2.7825955232392361</v>
      </c>
      <c r="I80" s="3">
        <v>0</v>
      </c>
      <c r="J80" s="3">
        <v>0.16650000000000001</v>
      </c>
      <c r="K80" s="7">
        <v>0</v>
      </c>
      <c r="L80" s="7">
        <v>3.0006616231822072</v>
      </c>
      <c r="M80" s="7">
        <v>3.604398346164801</v>
      </c>
      <c r="N80" s="7">
        <v>-5.7832571464214428</v>
      </c>
      <c r="O80" s="7">
        <v>0.6232471174820795</v>
      </c>
    </row>
    <row r="81" spans="1:15" ht="15.75" x14ac:dyDescent="0.25">
      <c r="A81" s="6">
        <v>43579</v>
      </c>
      <c r="B81" s="3">
        <v>6</v>
      </c>
      <c r="C81" s="3">
        <v>1</v>
      </c>
      <c r="D81" s="3">
        <v>60</v>
      </c>
      <c r="E81" s="3">
        <v>0.19999999999999929</v>
      </c>
      <c r="F81" s="3">
        <v>-0.15440000000000001</v>
      </c>
      <c r="G81" s="7">
        <v>3.604398346164801</v>
      </c>
      <c r="H81" s="7">
        <v>-2.7825955232392361</v>
      </c>
      <c r="I81" s="3">
        <v>-0.19999999999999929</v>
      </c>
      <c r="J81" s="3">
        <v>0.1492</v>
      </c>
      <c r="K81" s="7">
        <v>-3.604398346164801</v>
      </c>
      <c r="L81" s="7">
        <v>2.6888811662389509</v>
      </c>
      <c r="M81" s="7">
        <v>7.2087966923296021</v>
      </c>
      <c r="N81" s="7">
        <v>-5.4714766894781874</v>
      </c>
      <c r="O81" s="7">
        <v>1.3175230566534868</v>
      </c>
    </row>
    <row r="82" spans="1:15" ht="15.75" x14ac:dyDescent="0.25">
      <c r="A82" s="6">
        <v>43580</v>
      </c>
      <c r="B82" s="3">
        <v>4</v>
      </c>
      <c r="C82" s="3">
        <v>1</v>
      </c>
      <c r="D82" s="3">
        <v>40</v>
      </c>
      <c r="E82" s="3">
        <v>0.60000000000000142</v>
      </c>
      <c r="F82" s="3">
        <v>1.3100000000000001E-2</v>
      </c>
      <c r="G82" s="7">
        <v>16.219792557741702</v>
      </c>
      <c r="H82" s="7">
        <v>0.354132137510693</v>
      </c>
      <c r="I82" s="3">
        <v>0</v>
      </c>
      <c r="J82" s="3">
        <v>0.1142</v>
      </c>
      <c r="K82" s="7">
        <v>0</v>
      </c>
      <c r="L82" s="7">
        <v>3.0871671834901626</v>
      </c>
      <c r="M82" s="7">
        <v>16.219792557741702</v>
      </c>
      <c r="N82" s="7">
        <v>-2.7330350459794697</v>
      </c>
      <c r="O82" s="7">
        <v>5.9347181008902234</v>
      </c>
    </row>
    <row r="83" spans="1:15" ht="15.75" x14ac:dyDescent="0.25">
      <c r="A83" s="6">
        <v>43580</v>
      </c>
      <c r="B83" s="3">
        <v>4</v>
      </c>
      <c r="C83" s="3">
        <v>2</v>
      </c>
      <c r="D83" s="3">
        <v>40</v>
      </c>
      <c r="E83" s="3">
        <v>0.19999999999999929</v>
      </c>
      <c r="F83" s="3">
        <v>-5.0700000000000002E-2</v>
      </c>
      <c r="G83" s="7">
        <v>5.4065975192472013</v>
      </c>
      <c r="H83" s="7">
        <v>-1.3705724711291707</v>
      </c>
      <c r="I83" s="3">
        <v>0</v>
      </c>
      <c r="J83" s="3">
        <v>0.1142</v>
      </c>
      <c r="K83" s="7">
        <v>0</v>
      </c>
      <c r="L83" s="7">
        <v>3.0871671834901626</v>
      </c>
      <c r="M83" s="7">
        <v>5.4065975192472013</v>
      </c>
      <c r="N83" s="7">
        <v>-4.4577396546193331</v>
      </c>
      <c r="O83" s="7">
        <v>1.2128562765312267</v>
      </c>
    </row>
    <row r="84" spans="1:15" ht="15.75" x14ac:dyDescent="0.25">
      <c r="A84" s="6">
        <v>43580</v>
      </c>
      <c r="B84" s="3">
        <v>4</v>
      </c>
      <c r="C84" s="3">
        <v>1</v>
      </c>
      <c r="D84" s="3">
        <v>40</v>
      </c>
      <c r="E84" s="3">
        <v>0.19999999999999929</v>
      </c>
      <c r="F84" s="3">
        <v>-5.0700000000000002E-2</v>
      </c>
      <c r="G84" s="7">
        <v>5.4065975192472013</v>
      </c>
      <c r="H84" s="7">
        <v>-1.3705724711291707</v>
      </c>
      <c r="I84" s="3">
        <v>0</v>
      </c>
      <c r="J84" s="3">
        <v>9.6100000000000005E-2</v>
      </c>
      <c r="K84" s="7">
        <v>0</v>
      </c>
      <c r="L84" s="7">
        <v>2.5978701079982898</v>
      </c>
      <c r="M84" s="7">
        <v>5.4065975192472013</v>
      </c>
      <c r="N84" s="7">
        <v>-3.9684425791274602</v>
      </c>
      <c r="O84" s="7">
        <v>1.3623978201634828</v>
      </c>
    </row>
    <row r="85" spans="1:15" ht="15.75" x14ac:dyDescent="0.25">
      <c r="A85" s="6">
        <v>43580</v>
      </c>
      <c r="B85" s="3">
        <v>2</v>
      </c>
      <c r="C85" s="3">
        <v>2</v>
      </c>
      <c r="D85" s="3">
        <v>60</v>
      </c>
      <c r="E85" s="3">
        <v>9.9999999999997868E-2</v>
      </c>
      <c r="F85" s="3">
        <v>-0.10920000000000001</v>
      </c>
      <c r="G85" s="7">
        <v>1.8021991730823688</v>
      </c>
      <c r="H85" s="7">
        <v>-1.9680014970059883</v>
      </c>
      <c r="I85" s="3">
        <v>-9.9999999999997868E-2</v>
      </c>
      <c r="J85" s="3">
        <v>0.1263</v>
      </c>
      <c r="K85" s="7">
        <v>-1.8021991730823688</v>
      </c>
      <c r="L85" s="7">
        <v>2.2761775556030797</v>
      </c>
      <c r="M85" s="7">
        <v>3.6043983461647375</v>
      </c>
      <c r="N85" s="7">
        <v>-4.2441790526090681</v>
      </c>
      <c r="O85" s="7">
        <v>0.84925690021229627</v>
      </c>
    </row>
    <row r="86" spans="1:15" ht="15.75" x14ac:dyDescent="0.25">
      <c r="A86" s="6">
        <v>43581</v>
      </c>
      <c r="B86" s="3">
        <v>3</v>
      </c>
      <c r="C86" s="3">
        <v>1</v>
      </c>
      <c r="D86" s="3">
        <v>50</v>
      </c>
      <c r="E86" s="3">
        <v>0.5</v>
      </c>
      <c r="F86" s="3">
        <v>7.1000000000000004E-3</v>
      </c>
      <c r="G86" s="7">
        <v>10.81319503849444</v>
      </c>
      <c r="H86" s="7">
        <v>0.15354736954662107</v>
      </c>
      <c r="I86" s="3">
        <v>0.10000000000000142</v>
      </c>
      <c r="J86" s="3">
        <v>0.14330000000000001</v>
      </c>
      <c r="K86" s="7">
        <v>2.1626390076989184</v>
      </c>
      <c r="L86" s="7">
        <v>3.0990616980325059</v>
      </c>
      <c r="M86" s="7">
        <v>8.6505560307955207</v>
      </c>
      <c r="N86" s="7">
        <v>-2.9455143284858849</v>
      </c>
      <c r="O86" s="7">
        <v>2.9368575624082132</v>
      </c>
    </row>
    <row r="87" spans="1:15" ht="15.75" x14ac:dyDescent="0.25">
      <c r="A87" s="6">
        <v>43581</v>
      </c>
      <c r="B87" s="3">
        <v>3</v>
      </c>
      <c r="C87" s="3">
        <v>2</v>
      </c>
      <c r="D87" s="3">
        <v>50</v>
      </c>
      <c r="E87" s="3">
        <v>0.19999999999999929</v>
      </c>
      <c r="F87" s="3">
        <v>-0.1085</v>
      </c>
      <c r="G87" s="7">
        <v>4.3252780153977612</v>
      </c>
      <c r="H87" s="7">
        <v>-2.3464633233532939</v>
      </c>
      <c r="I87" s="3">
        <v>0.10000000000000142</v>
      </c>
      <c r="J87" s="3">
        <v>0.14330000000000001</v>
      </c>
      <c r="K87" s="7">
        <v>2.1626390076989184</v>
      </c>
      <c r="L87" s="7">
        <v>3.0990616980325059</v>
      </c>
      <c r="M87" s="7">
        <v>2.1626390076988429</v>
      </c>
      <c r="N87" s="7">
        <v>-5.4455250213857997</v>
      </c>
      <c r="O87" s="7">
        <v>0.3971405877680616</v>
      </c>
    </row>
    <row r="88" spans="1:15" ht="15.75" x14ac:dyDescent="0.25">
      <c r="A88" s="6">
        <v>43581</v>
      </c>
      <c r="B88" s="3">
        <v>3</v>
      </c>
      <c r="C88" s="3">
        <v>1</v>
      </c>
      <c r="D88" s="3">
        <v>60</v>
      </c>
      <c r="E88" s="3">
        <v>0.30000000000000071</v>
      </c>
      <c r="F88" s="3">
        <v>-0.1183</v>
      </c>
      <c r="G88" s="7">
        <v>5.4065975192472342</v>
      </c>
      <c r="H88" s="7">
        <v>-2.132001621756487</v>
      </c>
      <c r="I88" s="3">
        <v>-0.19999999999999929</v>
      </c>
      <c r="J88" s="3">
        <v>0.14860000000000001</v>
      </c>
      <c r="K88" s="7">
        <v>-3.604398346164801</v>
      </c>
      <c r="L88" s="7">
        <v>2.6780679712004569</v>
      </c>
      <c r="M88" s="7">
        <v>9.0109958654120348</v>
      </c>
      <c r="N88" s="7">
        <v>-4.8100695929569444</v>
      </c>
      <c r="O88" s="7">
        <v>1.8733608092918694</v>
      </c>
    </row>
    <row r="89" spans="1:15" ht="15.75" x14ac:dyDescent="0.25">
      <c r="A89" s="6">
        <v>43581</v>
      </c>
      <c r="B89" s="3">
        <v>3</v>
      </c>
      <c r="C89" s="3">
        <v>2</v>
      </c>
      <c r="D89" s="3">
        <v>60</v>
      </c>
      <c r="E89" s="3">
        <v>0</v>
      </c>
      <c r="F89" s="3">
        <v>-0.1457</v>
      </c>
      <c r="G89" s="7">
        <v>0</v>
      </c>
      <c r="H89" s="7">
        <v>-2.6258041951810664</v>
      </c>
      <c r="I89" s="3">
        <v>-0.19999999999999929</v>
      </c>
      <c r="J89" s="3">
        <v>0.14860000000000001</v>
      </c>
      <c r="K89" s="7">
        <v>-3.604398346164801</v>
      </c>
      <c r="L89" s="7">
        <v>2.6780679712004569</v>
      </c>
      <c r="M89" s="7">
        <v>3.604398346164801</v>
      </c>
      <c r="N89" s="7">
        <v>-5.3038721663815238</v>
      </c>
      <c r="O89" s="7">
        <v>0.67957866123003496</v>
      </c>
    </row>
    <row r="90" spans="1:15" ht="15.75" x14ac:dyDescent="0.25">
      <c r="A90" s="6">
        <v>43581</v>
      </c>
      <c r="B90" s="3">
        <v>4</v>
      </c>
      <c r="C90" s="3">
        <v>1</v>
      </c>
      <c r="D90" s="3">
        <v>50</v>
      </c>
      <c r="E90" s="3">
        <v>0</v>
      </c>
      <c r="F90" s="3">
        <v>0.02</v>
      </c>
      <c r="G90" s="7">
        <v>0</v>
      </c>
      <c r="H90" s="7">
        <v>0.43252780153977771</v>
      </c>
      <c r="I90" s="3">
        <v>-0.19999999999999929</v>
      </c>
      <c r="J90" s="3">
        <v>0.1205</v>
      </c>
      <c r="K90" s="7">
        <v>-4.3252780153977612</v>
      </c>
      <c r="L90" s="7">
        <v>2.6059800042771597</v>
      </c>
      <c r="M90" s="7">
        <v>4.3252780153977612</v>
      </c>
      <c r="N90" s="7">
        <v>-2.1734522027373822</v>
      </c>
      <c r="O90" s="7">
        <v>1.9900497512437745</v>
      </c>
    </row>
    <row r="91" spans="1:15" ht="15.75" x14ac:dyDescent="0.25">
      <c r="A91" s="6">
        <v>43584</v>
      </c>
      <c r="B91" s="3">
        <v>5</v>
      </c>
      <c r="C91" s="3">
        <v>1</v>
      </c>
      <c r="D91" s="3">
        <v>60</v>
      </c>
      <c r="E91" s="3">
        <v>0.90000000000000213</v>
      </c>
      <c r="F91" s="3">
        <v>2.86E-2</v>
      </c>
      <c r="G91" s="7">
        <v>16.219792557741702</v>
      </c>
      <c r="H91" s="7">
        <v>0.5154289635015683</v>
      </c>
      <c r="I91" s="3">
        <v>0</v>
      </c>
      <c r="J91" s="3">
        <v>9.5399999999999999E-2</v>
      </c>
      <c r="K91" s="7">
        <v>0</v>
      </c>
      <c r="L91" s="7">
        <v>1.719298011120616</v>
      </c>
      <c r="M91" s="7">
        <v>16.219792557741702</v>
      </c>
      <c r="N91" s="7">
        <v>-1.2038690476190477</v>
      </c>
      <c r="O91" s="7">
        <v>13.473053892215603</v>
      </c>
    </row>
    <row r="92" spans="1:15" ht="15.75" x14ac:dyDescent="0.25">
      <c r="A92" s="6">
        <v>43584</v>
      </c>
      <c r="B92" s="3">
        <v>5</v>
      </c>
      <c r="C92" s="3">
        <v>2</v>
      </c>
      <c r="D92" s="3">
        <v>60</v>
      </c>
      <c r="E92" s="3">
        <v>0</v>
      </c>
      <c r="F92" s="3">
        <v>-5.4399999999999997E-2</v>
      </c>
      <c r="G92" s="7">
        <v>0</v>
      </c>
      <c r="H92" s="7">
        <v>-0.98039635015682935</v>
      </c>
      <c r="I92" s="3">
        <v>0</v>
      </c>
      <c r="J92" s="3">
        <v>9.5399999999999999E-2</v>
      </c>
      <c r="K92" s="7">
        <v>0</v>
      </c>
      <c r="L92" s="7">
        <v>1.719298011120616</v>
      </c>
      <c r="M92" s="7">
        <v>0</v>
      </c>
      <c r="N92" s="7">
        <v>-2.6996943612774453</v>
      </c>
      <c r="O92" s="7">
        <v>0</v>
      </c>
    </row>
    <row r="93" spans="1:15" ht="15.75" x14ac:dyDescent="0.25">
      <c r="A93" s="6">
        <v>43584</v>
      </c>
      <c r="B93" s="3">
        <v>5</v>
      </c>
      <c r="C93" s="3">
        <v>1</v>
      </c>
      <c r="D93" s="3">
        <v>60</v>
      </c>
      <c r="E93" s="3">
        <v>0</v>
      </c>
      <c r="F93" s="3">
        <v>-5.4399999999999997E-2</v>
      </c>
      <c r="G93" s="7">
        <v>0</v>
      </c>
      <c r="H93" s="7">
        <v>-0.98039635015682935</v>
      </c>
      <c r="I93" s="3">
        <v>-0.19999999999999929</v>
      </c>
      <c r="J93" s="3">
        <v>7.8200000000000006E-2</v>
      </c>
      <c r="K93" s="7">
        <v>-3.604398346164801</v>
      </c>
      <c r="L93" s="7">
        <v>1.4093197533504425</v>
      </c>
      <c r="M93" s="7">
        <v>3.604398346164801</v>
      </c>
      <c r="N93" s="7">
        <v>-2.389716103507272</v>
      </c>
      <c r="O93" s="7">
        <v>1.5082956259426792</v>
      </c>
    </row>
    <row r="94" spans="1:15" ht="15.75" x14ac:dyDescent="0.25">
      <c r="A94" s="6">
        <v>43584</v>
      </c>
      <c r="B94" s="3">
        <v>4</v>
      </c>
      <c r="C94" s="3">
        <v>2</v>
      </c>
      <c r="D94" s="3">
        <v>40</v>
      </c>
      <c r="E94" s="3">
        <v>0</v>
      </c>
      <c r="F94" s="3">
        <v>-4.1700000000000001E-2</v>
      </c>
      <c r="G94" s="7">
        <v>0</v>
      </c>
      <c r="H94" s="7">
        <v>-1.1272755827630456</v>
      </c>
      <c r="I94" s="3">
        <v>-9.9999999999997868E-2</v>
      </c>
      <c r="J94" s="3">
        <v>8.9499999999999996E-2</v>
      </c>
      <c r="K94" s="7">
        <v>-2.7032987596235531</v>
      </c>
      <c r="L94" s="7">
        <v>2.4194523898631313</v>
      </c>
      <c r="M94" s="7">
        <v>2.7032987596235531</v>
      </c>
      <c r="N94" s="7">
        <v>-3.5467279726261767</v>
      </c>
      <c r="O94" s="7">
        <v>0.76219512195120342</v>
      </c>
    </row>
    <row r="95" spans="1:15" ht="15.75" x14ac:dyDescent="0.25">
      <c r="A95" s="6">
        <v>43584</v>
      </c>
      <c r="B95" s="3">
        <v>4</v>
      </c>
      <c r="C95" s="3">
        <v>1</v>
      </c>
      <c r="D95" s="3">
        <v>40</v>
      </c>
      <c r="E95" s="3">
        <v>0</v>
      </c>
      <c r="F95" s="3">
        <v>-4.1700000000000001E-2</v>
      </c>
      <c r="G95" s="7">
        <v>0</v>
      </c>
      <c r="H95" s="7">
        <v>-1.1272755827630456</v>
      </c>
      <c r="I95" s="3">
        <v>0</v>
      </c>
      <c r="J95" s="3">
        <v>7.17E-2</v>
      </c>
      <c r="K95" s="7">
        <v>0</v>
      </c>
      <c r="L95" s="7">
        <v>1.9382652106501284</v>
      </c>
      <c r="M95" s="7">
        <v>0</v>
      </c>
      <c r="N95" s="7">
        <v>-3.0655407934131738</v>
      </c>
      <c r="O95" s="7">
        <v>0</v>
      </c>
    </row>
    <row r="96" spans="1:15" ht="15.75" x14ac:dyDescent="0.25">
      <c r="A96" s="6">
        <v>43585</v>
      </c>
      <c r="B96" s="3">
        <v>1</v>
      </c>
      <c r="C96" s="3">
        <v>1</v>
      </c>
      <c r="D96" s="3">
        <v>60</v>
      </c>
      <c r="E96" s="3">
        <v>0.80000000000000071</v>
      </c>
      <c r="F96" s="3">
        <v>5.8999999999999999E-3</v>
      </c>
      <c r="G96" s="7">
        <v>14.417593384659266</v>
      </c>
      <c r="H96" s="7">
        <v>0.106329751211862</v>
      </c>
      <c r="I96" s="3">
        <v>0</v>
      </c>
      <c r="J96" s="3">
        <v>0.1391</v>
      </c>
      <c r="K96" s="7">
        <v>0</v>
      </c>
      <c r="L96" s="7">
        <v>2.5068590497576282</v>
      </c>
      <c r="M96" s="7">
        <v>14.417593384659266</v>
      </c>
      <c r="N96" s="7">
        <v>-2.400529298545766</v>
      </c>
      <c r="O96" s="7">
        <v>6.006006006006011</v>
      </c>
    </row>
    <row r="97" spans="1:27" ht="15.75" x14ac:dyDescent="0.25">
      <c r="A97" s="6">
        <v>43585</v>
      </c>
      <c r="B97" s="3">
        <v>1</v>
      </c>
      <c r="C97" s="3">
        <v>2</v>
      </c>
      <c r="D97" s="3">
        <v>60</v>
      </c>
      <c r="E97" s="3">
        <v>9.9999999999997868E-2</v>
      </c>
      <c r="F97" s="3">
        <v>-9.0399999999999994E-2</v>
      </c>
      <c r="G97" s="7">
        <v>1.8021991730823688</v>
      </c>
      <c r="H97" s="7">
        <v>-1.6291880524664957</v>
      </c>
      <c r="I97" s="3">
        <v>0</v>
      </c>
      <c r="J97" s="3">
        <v>0.1391</v>
      </c>
      <c r="K97" s="7">
        <v>0</v>
      </c>
      <c r="L97" s="7">
        <v>2.5068590497576282</v>
      </c>
      <c r="M97" s="7">
        <v>1.8021991730823688</v>
      </c>
      <c r="N97" s="7">
        <v>-4.1360471022241239</v>
      </c>
      <c r="O97" s="7">
        <v>0.43572984749454413</v>
      </c>
    </row>
    <row r="98" spans="1:27" ht="15.75" x14ac:dyDescent="0.25">
      <c r="A98" s="6">
        <v>43585</v>
      </c>
      <c r="B98" s="3">
        <v>1</v>
      </c>
      <c r="C98" s="3">
        <v>1</v>
      </c>
      <c r="D98" s="3">
        <v>60</v>
      </c>
      <c r="E98" s="3">
        <v>9.9999999999997868E-2</v>
      </c>
      <c r="F98" s="3">
        <v>-9.0399999999999994E-2</v>
      </c>
      <c r="G98" s="7">
        <v>1.8021991730823688</v>
      </c>
      <c r="H98" s="7">
        <v>-1.6291880524664957</v>
      </c>
      <c r="I98" s="3">
        <v>-0.19999999999999929</v>
      </c>
      <c r="J98" s="3">
        <v>0.128</v>
      </c>
      <c r="K98" s="7">
        <v>-3.604398346164801</v>
      </c>
      <c r="L98" s="7">
        <v>2.3068149415454808</v>
      </c>
      <c r="M98" s="7">
        <v>5.4065975192471694</v>
      </c>
      <c r="N98" s="7">
        <v>-3.9360029940119765</v>
      </c>
      <c r="O98" s="7">
        <v>1.3736263736263605</v>
      </c>
    </row>
    <row r="99" spans="1:27" ht="15.75" x14ac:dyDescent="0.25">
      <c r="A99" s="6">
        <v>43585</v>
      </c>
      <c r="B99" s="3">
        <v>6</v>
      </c>
      <c r="C99" s="3">
        <v>2</v>
      </c>
      <c r="D99" s="3">
        <v>49</v>
      </c>
      <c r="E99" s="3">
        <v>0.19999999999999929</v>
      </c>
      <c r="F99" s="3">
        <v>-0.1249</v>
      </c>
      <c r="G99" s="7">
        <v>4.413548995303838</v>
      </c>
      <c r="H99" s="7">
        <v>-2.7562613475672557</v>
      </c>
      <c r="I99" s="3">
        <v>-9.9999999999997868E-2</v>
      </c>
      <c r="J99" s="3">
        <v>0.15129999999999999</v>
      </c>
      <c r="K99" s="7">
        <v>-2.2067744976518799</v>
      </c>
      <c r="L99" s="7">
        <v>3.338849814947364</v>
      </c>
      <c r="M99" s="7">
        <v>6.620323492955718</v>
      </c>
      <c r="N99" s="7">
        <v>-6.0951111625146197</v>
      </c>
      <c r="O99" s="7">
        <v>1.0861694424330097</v>
      </c>
    </row>
    <row r="100" spans="1:27" x14ac:dyDescent="0.25">
      <c r="AA100">
        <v>3.622834322939926</v>
      </c>
    </row>
  </sheetData>
  <mergeCells count="7">
    <mergeCell ref="D1:D2"/>
    <mergeCell ref="E1:H1"/>
    <mergeCell ref="I1:L1"/>
    <mergeCell ref="M1:M2"/>
    <mergeCell ref="N1:N2"/>
    <mergeCell ref="O1:O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62"/>
  <sheetViews>
    <sheetView tabSelected="1" workbookViewId="0">
      <selection activeCell="C46" sqref="C46"/>
    </sheetView>
  </sheetViews>
  <sheetFormatPr defaultRowHeight="15" x14ac:dyDescent="0.25"/>
  <cols>
    <col min="1" max="1" width="10.42578125" customWidth="1"/>
  </cols>
  <sheetData>
    <row r="1" spans="1:67" x14ac:dyDescent="0.25">
      <c r="A1" t="s">
        <v>90</v>
      </c>
    </row>
    <row r="2" spans="1:67" x14ac:dyDescent="0.25">
      <c r="C2" t="s">
        <v>91</v>
      </c>
      <c r="D2" t="s">
        <v>14</v>
      </c>
      <c r="E2" t="s">
        <v>15</v>
      </c>
      <c r="F2" t="s">
        <v>16</v>
      </c>
      <c r="G2" t="s">
        <v>16</v>
      </c>
      <c r="H2" t="s">
        <v>16</v>
      </c>
      <c r="I2" t="s">
        <v>16</v>
      </c>
      <c r="N2" t="s">
        <v>16</v>
      </c>
      <c r="O2" t="s">
        <v>16</v>
      </c>
      <c r="P2" t="s">
        <v>16</v>
      </c>
      <c r="Q2" t="s">
        <v>17</v>
      </c>
      <c r="R2" t="s">
        <v>17</v>
      </c>
      <c r="S2" t="s">
        <v>17</v>
      </c>
      <c r="T2" t="s">
        <v>17</v>
      </c>
      <c r="Y2" t="s">
        <v>17</v>
      </c>
      <c r="Z2" t="s">
        <v>17</v>
      </c>
      <c r="AA2" t="s">
        <v>17</v>
      </c>
      <c r="AB2" t="s">
        <v>18</v>
      </c>
      <c r="AC2" t="s">
        <v>18</v>
      </c>
      <c r="AD2" t="s">
        <v>18</v>
      </c>
      <c r="AE2" t="s">
        <v>18</v>
      </c>
      <c r="AJ2" t="s">
        <v>18</v>
      </c>
      <c r="AK2" t="s">
        <v>18</v>
      </c>
      <c r="AL2" t="s">
        <v>18</v>
      </c>
      <c r="AP2" t="s">
        <v>91</v>
      </c>
      <c r="AQ2" t="s">
        <v>14</v>
      </c>
      <c r="AR2" t="s">
        <v>15</v>
      </c>
      <c r="AS2" t="s">
        <v>19</v>
      </c>
      <c r="AT2" t="s">
        <v>19</v>
      </c>
      <c r="AU2" t="s">
        <v>19</v>
      </c>
      <c r="AV2" t="s">
        <v>19</v>
      </c>
      <c r="AW2" t="s">
        <v>19</v>
      </c>
      <c r="AX2" t="s">
        <v>19</v>
      </c>
      <c r="AY2" t="s">
        <v>19</v>
      </c>
      <c r="AZ2" t="s">
        <v>92</v>
      </c>
      <c r="BA2" t="s">
        <v>93</v>
      </c>
      <c r="BB2" t="s">
        <v>38</v>
      </c>
      <c r="BC2" t="s">
        <v>39</v>
      </c>
      <c r="BE2" t="s">
        <v>20</v>
      </c>
      <c r="BF2" t="s">
        <v>21</v>
      </c>
      <c r="BG2" t="s">
        <v>22</v>
      </c>
      <c r="BH2" t="s">
        <v>23</v>
      </c>
      <c r="BJ2" t="s">
        <v>24</v>
      </c>
      <c r="BK2" t="s">
        <v>2</v>
      </c>
      <c r="BL2" t="s">
        <v>25</v>
      </c>
      <c r="BM2" t="s">
        <v>26</v>
      </c>
      <c r="BN2" t="s">
        <v>27</v>
      </c>
      <c r="BO2" t="s">
        <v>28</v>
      </c>
    </row>
    <row r="3" spans="1:67" x14ac:dyDescent="0.25">
      <c r="F3" t="s">
        <v>94</v>
      </c>
      <c r="G3" t="s">
        <v>29</v>
      </c>
      <c r="H3" t="s">
        <v>30</v>
      </c>
      <c r="I3" t="s">
        <v>30</v>
      </c>
      <c r="J3" t="s">
        <v>95</v>
      </c>
      <c r="K3" t="s">
        <v>96</v>
      </c>
      <c r="L3" t="s">
        <v>31</v>
      </c>
      <c r="M3" t="s">
        <v>32</v>
      </c>
      <c r="N3" t="s">
        <v>37</v>
      </c>
      <c r="O3" t="s">
        <v>97</v>
      </c>
      <c r="P3" t="s">
        <v>98</v>
      </c>
      <c r="Q3" t="s">
        <v>94</v>
      </c>
      <c r="R3" t="s">
        <v>29</v>
      </c>
      <c r="S3" t="s">
        <v>30</v>
      </c>
      <c r="T3" t="s">
        <v>30</v>
      </c>
      <c r="Y3" t="s">
        <v>37</v>
      </c>
      <c r="Z3" t="s">
        <v>97</v>
      </c>
      <c r="AA3" t="s">
        <v>98</v>
      </c>
      <c r="AB3" t="s">
        <v>94</v>
      </c>
      <c r="AC3" t="s">
        <v>29</v>
      </c>
      <c r="AD3" t="s">
        <v>30</v>
      </c>
      <c r="AE3" t="s">
        <v>30</v>
      </c>
      <c r="AJ3" t="s">
        <v>37</v>
      </c>
      <c r="AK3" t="s">
        <v>97</v>
      </c>
      <c r="AL3" t="s">
        <v>98</v>
      </c>
      <c r="AS3" t="s">
        <v>94</v>
      </c>
      <c r="AT3" t="s">
        <v>29</v>
      </c>
      <c r="AU3" t="s">
        <v>30</v>
      </c>
      <c r="AV3" t="s">
        <v>30</v>
      </c>
      <c r="AW3" t="s">
        <v>37</v>
      </c>
      <c r="AX3" t="s">
        <v>97</v>
      </c>
      <c r="AY3" t="s">
        <v>98</v>
      </c>
    </row>
    <row r="4" spans="1:67" x14ac:dyDescent="0.25">
      <c r="F4" t="s">
        <v>99</v>
      </c>
      <c r="H4" t="s">
        <v>40</v>
      </c>
      <c r="I4" t="s">
        <v>41</v>
      </c>
      <c r="N4" t="s">
        <v>42</v>
      </c>
      <c r="O4" t="s">
        <v>100</v>
      </c>
      <c r="Q4" t="s">
        <v>99</v>
      </c>
      <c r="S4" t="s">
        <v>40</v>
      </c>
      <c r="T4" t="s">
        <v>41</v>
      </c>
      <c r="U4" t="s">
        <v>101</v>
      </c>
      <c r="V4" t="s">
        <v>102</v>
      </c>
      <c r="W4" t="s">
        <v>33</v>
      </c>
      <c r="X4" t="s">
        <v>34</v>
      </c>
      <c r="Y4" t="s">
        <v>42</v>
      </c>
      <c r="Z4" t="s">
        <v>100</v>
      </c>
      <c r="AB4" t="s">
        <v>99</v>
      </c>
      <c r="AD4" t="s">
        <v>40</v>
      </c>
      <c r="AE4" t="s">
        <v>41</v>
      </c>
      <c r="AF4" t="s">
        <v>103</v>
      </c>
      <c r="AG4" t="s">
        <v>104</v>
      </c>
      <c r="AH4" t="s">
        <v>35</v>
      </c>
      <c r="AI4" t="s">
        <v>36</v>
      </c>
      <c r="AJ4" t="s">
        <v>42</v>
      </c>
      <c r="AK4" t="s">
        <v>100</v>
      </c>
      <c r="AS4" t="s">
        <v>99</v>
      </c>
      <c r="AU4" t="s">
        <v>40</v>
      </c>
      <c r="AV4" t="s">
        <v>41</v>
      </c>
      <c r="AW4" t="s">
        <v>42</v>
      </c>
      <c r="AX4" t="s">
        <v>100</v>
      </c>
    </row>
    <row r="5" spans="1:67" x14ac:dyDescent="0.25">
      <c r="A5" t="s">
        <v>43</v>
      </c>
      <c r="B5" t="s">
        <v>44</v>
      </c>
      <c r="C5" t="s">
        <v>45</v>
      </c>
      <c r="D5" t="s">
        <v>46</v>
      </c>
      <c r="E5">
        <v>2.31</v>
      </c>
      <c r="F5">
        <v>0.74299999999999999</v>
      </c>
      <c r="G5">
        <v>57.292999999999999</v>
      </c>
      <c r="H5">
        <v>2.5000000000000001E-2</v>
      </c>
      <c r="I5">
        <v>1.08</v>
      </c>
      <c r="J5">
        <f t="shared" ref="J5" si="0">AVERAGE(I5:I7)</f>
        <v>1.1166666666666667</v>
      </c>
      <c r="K5">
        <f t="shared" ref="K5" si="1">STDEV(I5:I7)</f>
        <v>3.5118845842842389E-2</v>
      </c>
      <c r="L5">
        <f t="shared" ref="L5" si="2">K5/(SQRT(3))</f>
        <v>2.0275875100994024E-2</v>
      </c>
      <c r="M5">
        <f t="shared" ref="M5" si="3">(L5/J5)*100</f>
        <v>1.8157500090442411</v>
      </c>
      <c r="N5" t="s">
        <v>47</v>
      </c>
      <c r="O5" t="s">
        <v>16</v>
      </c>
      <c r="P5">
        <v>1.0999999999999999E-2</v>
      </c>
      <c r="Q5">
        <v>1.19</v>
      </c>
      <c r="R5">
        <v>5091.165</v>
      </c>
      <c r="S5">
        <v>0.93899999999999995</v>
      </c>
      <c r="T5">
        <v>40.64</v>
      </c>
      <c r="U5">
        <f t="shared" ref="U5" si="4">AVERAGE(T5:T7)</f>
        <v>40.786666666666662</v>
      </c>
      <c r="V5">
        <f t="shared" ref="V5" si="5">STDEV(T5:T7)</f>
        <v>0.19655363983740606</v>
      </c>
      <c r="W5">
        <f t="shared" ref="W5" si="6">V5/(SQRT(3))</f>
        <v>0.11348029687032715</v>
      </c>
      <c r="X5">
        <f t="shared" ref="X5" si="7">(W5/U5)*100</f>
        <v>0.27822890700472502</v>
      </c>
      <c r="Y5" t="s">
        <v>47</v>
      </c>
      <c r="Z5" t="s">
        <v>17</v>
      </c>
      <c r="AA5">
        <v>1</v>
      </c>
      <c r="AB5">
        <v>6.5830000000000002</v>
      </c>
      <c r="AC5">
        <v>2307.3200000000002</v>
      </c>
      <c r="AD5">
        <v>0.13100000000000001</v>
      </c>
      <c r="AE5">
        <v>5.69</v>
      </c>
      <c r="AF5">
        <f t="shared" ref="AF5" si="8">AVERAGE(AE5:AE7)</f>
        <v>5.79</v>
      </c>
      <c r="AG5">
        <f t="shared" ref="AG5" si="9">STDEV(AE5:AE7)</f>
        <v>0.10535653752852739</v>
      </c>
      <c r="AH5">
        <f t="shared" ref="AH5" si="10">AG5/(SQRT(3))</f>
        <v>6.0827625302982198E-2</v>
      </c>
      <c r="AI5">
        <f t="shared" ref="AI5" si="11">(AH5/AF5)*100</f>
        <v>1.0505634767354439</v>
      </c>
      <c r="AJ5" t="s">
        <v>47</v>
      </c>
      <c r="AK5" t="s">
        <v>18</v>
      </c>
      <c r="AL5">
        <v>0.45300000000000001</v>
      </c>
      <c r="AM5" t="s">
        <v>43</v>
      </c>
      <c r="AN5" t="s">
        <v>48</v>
      </c>
      <c r="AO5" t="s">
        <v>44</v>
      </c>
      <c r="AP5" t="s">
        <v>45</v>
      </c>
      <c r="AQ5" t="s">
        <v>46</v>
      </c>
      <c r="AR5">
        <v>2.3199999999999998</v>
      </c>
      <c r="AS5">
        <v>3.79</v>
      </c>
      <c r="AT5">
        <v>4112.299</v>
      </c>
      <c r="AU5">
        <v>1.006</v>
      </c>
      <c r="AV5">
        <v>43.38</v>
      </c>
      <c r="AW5" t="s">
        <v>47</v>
      </c>
      <c r="AX5" t="s">
        <v>19</v>
      </c>
      <c r="AY5" t="s">
        <v>49</v>
      </c>
      <c r="AZ5">
        <f t="shared" ref="AZ5" si="12">AVERAGE(AV5:AV7)</f>
        <v>42.843333333333334</v>
      </c>
      <c r="BA5">
        <f t="shared" ref="BA5" si="13">STDEV(AV5:AV7)</f>
        <v>0.56712726378947309</v>
      </c>
      <c r="BB5">
        <f t="shared" ref="BB5" si="14">BA5/(SQRT(3))</f>
        <v>0.32743107841362823</v>
      </c>
      <c r="BC5">
        <f t="shared" ref="BC5" si="15">(BB5/AZ5)*100</f>
        <v>0.76425210864458459</v>
      </c>
      <c r="BE5">
        <f>U5/12</f>
        <v>3.3988888888888886</v>
      </c>
      <c r="BF5">
        <f>AF5/1</f>
        <v>5.79</v>
      </c>
      <c r="BG5">
        <f>J5/14</f>
        <v>7.976190476190477E-2</v>
      </c>
      <c r="BH5">
        <f>AZ5/16</f>
        <v>2.6777083333333334</v>
      </c>
      <c r="BJ5">
        <f>((2*BH5)-BF5+(3*BG5))/BE5</f>
        <v>-5.7459253724373036E-2</v>
      </c>
      <c r="BK5">
        <f>1-(BJ5/4)+((3*BG5)/(4*BE5))</f>
        <v>1.0319651029748282</v>
      </c>
      <c r="BL5">
        <f>BE5-(BF5/2)-(BG5/2)+1</f>
        <v>1.4640079365079361</v>
      </c>
      <c r="BM5">
        <f>BE5/BG5</f>
        <v>42.612935323383077</v>
      </c>
      <c r="BN5">
        <f>BF5/BE5</f>
        <v>1.7034978751225893</v>
      </c>
      <c r="BO5">
        <f>BH5/BE5</f>
        <v>0.78781873161163785</v>
      </c>
    </row>
    <row r="6" spans="1:67" x14ac:dyDescent="0.25">
      <c r="A6" t="s">
        <v>50</v>
      </c>
      <c r="B6" t="s">
        <v>44</v>
      </c>
      <c r="C6" t="s">
        <v>45</v>
      </c>
      <c r="D6" t="s">
        <v>46</v>
      </c>
      <c r="E6">
        <v>2.359</v>
      </c>
      <c r="F6">
        <v>0.747</v>
      </c>
      <c r="G6">
        <v>60.654000000000003</v>
      </c>
      <c r="H6">
        <v>2.5999999999999999E-2</v>
      </c>
      <c r="I6">
        <v>1.1200000000000001</v>
      </c>
      <c r="N6" t="s">
        <v>47</v>
      </c>
      <c r="O6" t="s">
        <v>16</v>
      </c>
      <c r="P6">
        <v>1.2E-2</v>
      </c>
      <c r="Q6">
        <v>1.19</v>
      </c>
      <c r="R6">
        <v>5201.9369999999999</v>
      </c>
      <c r="S6">
        <v>0.96</v>
      </c>
      <c r="T6">
        <v>40.71</v>
      </c>
      <c r="Y6" t="s">
        <v>47</v>
      </c>
      <c r="Z6" t="s">
        <v>17</v>
      </c>
      <c r="AA6">
        <v>1</v>
      </c>
      <c r="AB6">
        <v>6.5</v>
      </c>
      <c r="AC6">
        <v>2397.4340000000002</v>
      </c>
      <c r="AD6">
        <v>0.13600000000000001</v>
      </c>
      <c r="AE6">
        <v>5.78</v>
      </c>
      <c r="AJ6" t="s">
        <v>47</v>
      </c>
      <c r="AK6" t="s">
        <v>18</v>
      </c>
      <c r="AL6">
        <v>0.46100000000000002</v>
      </c>
      <c r="AM6" t="s">
        <v>50</v>
      </c>
      <c r="AN6" t="s">
        <v>51</v>
      </c>
      <c r="AO6" t="s">
        <v>44</v>
      </c>
      <c r="AP6" t="s">
        <v>45</v>
      </c>
      <c r="AQ6" t="s">
        <v>46</v>
      </c>
      <c r="AR6">
        <v>1.97</v>
      </c>
      <c r="AS6">
        <v>3.823</v>
      </c>
      <c r="AT6">
        <v>3545.0320000000002</v>
      </c>
      <c r="AU6">
        <v>0.84499999999999997</v>
      </c>
      <c r="AV6">
        <v>42.9</v>
      </c>
      <c r="AW6" t="s">
        <v>47</v>
      </c>
      <c r="AX6" t="s">
        <v>19</v>
      </c>
      <c r="AY6" t="s">
        <v>49</v>
      </c>
    </row>
    <row r="7" spans="1:67" x14ac:dyDescent="0.25">
      <c r="A7" t="s">
        <v>52</v>
      </c>
      <c r="B7" t="s">
        <v>44</v>
      </c>
      <c r="C7" t="s">
        <v>45</v>
      </c>
      <c r="D7" t="s">
        <v>46</v>
      </c>
      <c r="E7">
        <v>1.7110000000000001</v>
      </c>
      <c r="F7">
        <v>0.73699999999999999</v>
      </c>
      <c r="G7">
        <v>45.104999999999997</v>
      </c>
      <c r="H7">
        <v>0.02</v>
      </c>
      <c r="I7">
        <v>1.1499999999999999</v>
      </c>
      <c r="N7" t="s">
        <v>47</v>
      </c>
      <c r="O7" t="s">
        <v>16</v>
      </c>
      <c r="P7">
        <v>1.2E-2</v>
      </c>
      <c r="Q7">
        <v>1.2030000000000001</v>
      </c>
      <c r="R7">
        <v>3856.6959999999999</v>
      </c>
      <c r="S7">
        <v>0.70199999999999996</v>
      </c>
      <c r="T7">
        <v>41.01</v>
      </c>
      <c r="Y7" t="s">
        <v>47</v>
      </c>
      <c r="Z7" t="s">
        <v>17</v>
      </c>
      <c r="AA7">
        <v>1</v>
      </c>
      <c r="AB7">
        <v>6.2530000000000001</v>
      </c>
      <c r="AC7">
        <v>1766.991</v>
      </c>
      <c r="AD7">
        <v>0.10100000000000001</v>
      </c>
      <c r="AE7">
        <v>5.9</v>
      </c>
      <c r="AJ7" t="s">
        <v>47</v>
      </c>
      <c r="AK7" t="s">
        <v>18</v>
      </c>
      <c r="AL7">
        <v>0.45800000000000002</v>
      </c>
      <c r="AM7" t="s">
        <v>52</v>
      </c>
      <c r="AN7" t="s">
        <v>53</v>
      </c>
      <c r="AO7" t="s">
        <v>44</v>
      </c>
      <c r="AP7" t="s">
        <v>45</v>
      </c>
      <c r="AQ7" t="s">
        <v>46</v>
      </c>
      <c r="AR7">
        <v>1.786</v>
      </c>
      <c r="AS7">
        <v>3.843</v>
      </c>
      <c r="AT7">
        <v>3211.8229999999999</v>
      </c>
      <c r="AU7">
        <v>0.755</v>
      </c>
      <c r="AV7">
        <v>42.25</v>
      </c>
      <c r="AW7" t="s">
        <v>47</v>
      </c>
      <c r="AX7" t="s">
        <v>19</v>
      </c>
      <c r="AY7" t="s">
        <v>49</v>
      </c>
    </row>
    <row r="8" spans="1:67" x14ac:dyDescent="0.25">
      <c r="A8" t="s">
        <v>54</v>
      </c>
      <c r="B8" t="s">
        <v>44</v>
      </c>
      <c r="C8" t="s">
        <v>45</v>
      </c>
      <c r="D8" t="s">
        <v>55</v>
      </c>
      <c r="E8">
        <v>2.036</v>
      </c>
      <c r="F8">
        <v>0.74</v>
      </c>
      <c r="G8">
        <v>48.527999999999999</v>
      </c>
      <c r="H8">
        <v>2.1000000000000001E-2</v>
      </c>
      <c r="I8">
        <v>1.04</v>
      </c>
      <c r="J8">
        <f t="shared" ref="J8" si="16">AVERAGE(I8:I10)</f>
        <v>1.05</v>
      </c>
      <c r="K8">
        <f t="shared" ref="K8" si="17">STDEV(I8:I10)</f>
        <v>1.732050807568879E-2</v>
      </c>
      <c r="L8">
        <f t="shared" ref="L8" si="18">K8/(SQRT(3))</f>
        <v>1.0000000000000011E-2</v>
      </c>
      <c r="M8">
        <f t="shared" ref="M8" si="19">(L8/J8)*100</f>
        <v>0.95238095238095333</v>
      </c>
      <c r="N8" t="s">
        <v>47</v>
      </c>
      <c r="O8" t="s">
        <v>16</v>
      </c>
      <c r="P8">
        <v>0.01</v>
      </c>
      <c r="Q8">
        <v>1.1930000000000001</v>
      </c>
      <c r="R8">
        <v>4723.2550000000001</v>
      </c>
      <c r="S8">
        <v>0.86699999999999999</v>
      </c>
      <c r="T8">
        <v>42.6</v>
      </c>
      <c r="U8">
        <f t="shared" ref="U8" si="20">AVERAGE(T8:T10)</f>
        <v>42.763333333333328</v>
      </c>
      <c r="V8">
        <f t="shared" ref="V8" si="21">STDEV(T8:T10)</f>
        <v>0.16502525059315334</v>
      </c>
      <c r="W8">
        <f t="shared" ref="W8" si="22">V8/(SQRT(3))</f>
        <v>9.5277372853042538E-2</v>
      </c>
      <c r="X8">
        <f t="shared" ref="X8" si="23">(W8/U8)*100</f>
        <v>0.2228015578448263</v>
      </c>
      <c r="Y8" t="s">
        <v>47</v>
      </c>
      <c r="Z8" t="s">
        <v>17</v>
      </c>
      <c r="AA8">
        <v>1</v>
      </c>
      <c r="AB8">
        <v>6.3630000000000004</v>
      </c>
      <c r="AC8">
        <v>2165.4899999999998</v>
      </c>
      <c r="AD8">
        <v>0.123</v>
      </c>
      <c r="AE8">
        <v>6.06</v>
      </c>
      <c r="AF8">
        <f t="shared" ref="AF8" si="24">AVERAGE(AE8:AE10)</f>
        <v>6.13</v>
      </c>
      <c r="AG8">
        <f t="shared" ref="AG8" si="25">STDEV(AE8:AE10)</f>
        <v>7.0000000000000284E-2</v>
      </c>
      <c r="AH8">
        <f t="shared" ref="AH8" si="26">AG8/(SQRT(3))</f>
        <v>4.0414518843273968E-2</v>
      </c>
      <c r="AI8">
        <f t="shared" ref="AI8" si="27">(AH8/AF8)*100</f>
        <v>0.65929068259827028</v>
      </c>
      <c r="AJ8" t="s">
        <v>47</v>
      </c>
      <c r="AK8" t="s">
        <v>18</v>
      </c>
      <c r="AL8">
        <v>0.45800000000000002</v>
      </c>
      <c r="AM8" t="s">
        <v>54</v>
      </c>
      <c r="AN8" t="s">
        <v>56</v>
      </c>
      <c r="AO8" t="s">
        <v>44</v>
      </c>
      <c r="AP8" t="s">
        <v>45</v>
      </c>
      <c r="AQ8" t="s">
        <v>55</v>
      </c>
      <c r="AR8">
        <v>2.0459999999999998</v>
      </c>
      <c r="AS8">
        <v>3.79</v>
      </c>
      <c r="AT8">
        <v>3995.6170000000002</v>
      </c>
      <c r="AU8">
        <v>0.97199999999999998</v>
      </c>
      <c r="AV8">
        <v>47.53</v>
      </c>
      <c r="AW8" t="s">
        <v>47</v>
      </c>
      <c r="AX8" t="s">
        <v>19</v>
      </c>
      <c r="AY8" t="s">
        <v>49</v>
      </c>
      <c r="AZ8">
        <f t="shared" ref="AZ8" si="28">AVERAGE(AV8:AV10)</f>
        <v>47.57</v>
      </c>
      <c r="BA8">
        <f t="shared" ref="BA8" si="29">STDEV(AV8:AV10)</f>
        <v>0.44136152981427945</v>
      </c>
      <c r="BB8">
        <f t="shared" ref="BB8" si="30">BA8/(SQRT(3))</f>
        <v>0.25482019804821932</v>
      </c>
      <c r="BC8">
        <f t="shared" ref="BC8" si="31">(BB8/AZ8)*100</f>
        <v>0.53567416028635551</v>
      </c>
      <c r="BE8">
        <f t="shared" ref="BE8" si="32">U8/12</f>
        <v>3.5636111111111108</v>
      </c>
      <c r="BF8">
        <f t="shared" ref="BF8" si="33">AF8/1</f>
        <v>6.13</v>
      </c>
      <c r="BG8">
        <f t="shared" ref="BG8" si="34">J8/14</f>
        <v>7.4999999999999997E-2</v>
      </c>
      <c r="BH8">
        <f t="shared" ref="BH8" si="35">AZ8/16</f>
        <v>2.973125</v>
      </c>
      <c r="BJ8">
        <f t="shared" ref="BJ8" si="36">((2*BH8)-BF8+(3*BG8))/BE8</f>
        <v>1.1575337126822079E-2</v>
      </c>
      <c r="BK8">
        <f t="shared" ref="BK8" si="37">1-(BJ8/4)+((3*BG8)/(4*BE8))</f>
        <v>1.012890716345779</v>
      </c>
      <c r="BL8">
        <f t="shared" ref="BL8" si="38">BE8-(BF8/2)-(BG8/2)+1</f>
        <v>1.4611111111111108</v>
      </c>
      <c r="BM8">
        <f t="shared" ref="BM8" si="39">BE8/BG8</f>
        <v>47.514814814814812</v>
      </c>
      <c r="BN8">
        <f t="shared" ref="BN8" si="40">BF8/BE8</f>
        <v>1.7201652506041001</v>
      </c>
      <c r="BO8">
        <f t="shared" ref="BO8" si="41">BH8/BE8</f>
        <v>0.83430119261049196</v>
      </c>
    </row>
    <row r="9" spans="1:67" x14ac:dyDescent="0.25">
      <c r="A9" t="s">
        <v>57</v>
      </c>
      <c r="B9" t="s">
        <v>44</v>
      </c>
      <c r="C9" t="s">
        <v>45</v>
      </c>
      <c r="D9" t="s">
        <v>55</v>
      </c>
      <c r="E9">
        <v>1.7529999999999999</v>
      </c>
      <c r="F9">
        <v>0.74299999999999999</v>
      </c>
      <c r="G9">
        <v>41.591999999999999</v>
      </c>
      <c r="H9">
        <v>1.7999999999999999E-2</v>
      </c>
      <c r="I9">
        <v>1.04</v>
      </c>
      <c r="N9" t="s">
        <v>47</v>
      </c>
      <c r="O9" t="s">
        <v>16</v>
      </c>
      <c r="P9">
        <v>0.01</v>
      </c>
      <c r="Q9">
        <v>1.2070000000000001</v>
      </c>
      <c r="R9">
        <v>4109.16</v>
      </c>
      <c r="S9">
        <v>0.75</v>
      </c>
      <c r="T9">
        <v>42.76</v>
      </c>
      <c r="Y9" t="s">
        <v>47</v>
      </c>
      <c r="Z9" t="s">
        <v>17</v>
      </c>
      <c r="AA9">
        <v>1</v>
      </c>
      <c r="AB9">
        <v>6.2469999999999999</v>
      </c>
      <c r="AC9">
        <v>1880.796</v>
      </c>
      <c r="AD9">
        <v>0.107</v>
      </c>
      <c r="AE9">
        <v>6.13</v>
      </c>
      <c r="AJ9" t="s">
        <v>47</v>
      </c>
      <c r="AK9" t="s">
        <v>18</v>
      </c>
      <c r="AL9">
        <v>0.45800000000000002</v>
      </c>
      <c r="AM9" t="s">
        <v>57</v>
      </c>
      <c r="AN9" t="s">
        <v>58</v>
      </c>
      <c r="AO9" t="s">
        <v>44</v>
      </c>
      <c r="AP9" t="s">
        <v>45</v>
      </c>
      <c r="AQ9" t="s">
        <v>55</v>
      </c>
      <c r="AR9">
        <v>1.8180000000000001</v>
      </c>
      <c r="AS9">
        <v>3.8029999999999999</v>
      </c>
      <c r="AT9">
        <v>3589.0680000000002</v>
      </c>
      <c r="AU9">
        <v>0.85699999999999998</v>
      </c>
      <c r="AV9">
        <v>47.15</v>
      </c>
      <c r="AW9" t="s">
        <v>47</v>
      </c>
      <c r="AX9" t="s">
        <v>19</v>
      </c>
      <c r="AY9" t="s">
        <v>49</v>
      </c>
    </row>
    <row r="10" spans="1:67" x14ac:dyDescent="0.25">
      <c r="A10" t="s">
        <v>59</v>
      </c>
      <c r="B10" t="s">
        <v>44</v>
      </c>
      <c r="C10" t="s">
        <v>45</v>
      </c>
      <c r="D10" t="s">
        <v>55</v>
      </c>
      <c r="E10">
        <v>1.514</v>
      </c>
      <c r="F10">
        <v>0.75</v>
      </c>
      <c r="G10">
        <v>37.103999999999999</v>
      </c>
      <c r="H10">
        <v>1.6E-2</v>
      </c>
      <c r="I10">
        <v>1.07</v>
      </c>
      <c r="N10" t="s">
        <v>47</v>
      </c>
      <c r="O10" t="s">
        <v>16</v>
      </c>
      <c r="P10">
        <v>0.01</v>
      </c>
      <c r="Q10">
        <v>1.2230000000000001</v>
      </c>
      <c r="R10">
        <v>3582.8710000000001</v>
      </c>
      <c r="S10">
        <v>0.65</v>
      </c>
      <c r="T10">
        <v>42.93</v>
      </c>
      <c r="Y10" t="s">
        <v>47</v>
      </c>
      <c r="Z10" t="s">
        <v>17</v>
      </c>
      <c r="AA10">
        <v>1</v>
      </c>
      <c r="AB10">
        <v>6.1529999999999996</v>
      </c>
      <c r="AC10">
        <v>1638.223</v>
      </c>
      <c r="AD10">
        <v>9.4E-2</v>
      </c>
      <c r="AE10">
        <v>6.2</v>
      </c>
      <c r="AJ10" t="s">
        <v>47</v>
      </c>
      <c r="AK10" t="s">
        <v>18</v>
      </c>
      <c r="AL10">
        <v>0.45700000000000002</v>
      </c>
      <c r="AM10" t="s">
        <v>59</v>
      </c>
      <c r="AN10" t="s">
        <v>60</v>
      </c>
      <c r="AO10" t="s">
        <v>44</v>
      </c>
      <c r="AP10" t="s">
        <v>45</v>
      </c>
      <c r="AQ10" t="s">
        <v>55</v>
      </c>
      <c r="AR10">
        <v>2.4300000000000002</v>
      </c>
      <c r="AS10">
        <v>3.7429999999999999</v>
      </c>
      <c r="AT10">
        <v>4641.7190000000001</v>
      </c>
      <c r="AU10">
        <v>1.167</v>
      </c>
      <c r="AV10">
        <v>48.03</v>
      </c>
      <c r="AW10" t="s">
        <v>47</v>
      </c>
      <c r="AX10" t="s">
        <v>19</v>
      </c>
      <c r="AY10" t="s">
        <v>49</v>
      </c>
    </row>
    <row r="11" spans="1:67" x14ac:dyDescent="0.25">
      <c r="A11" t="s">
        <v>61</v>
      </c>
      <c r="B11" t="s">
        <v>44</v>
      </c>
      <c r="C11" t="s">
        <v>45</v>
      </c>
      <c r="D11" t="s">
        <v>62</v>
      </c>
      <c r="E11">
        <v>1.5740000000000001</v>
      </c>
      <c r="F11">
        <v>0.74</v>
      </c>
      <c r="G11">
        <v>50.295000000000002</v>
      </c>
      <c r="H11">
        <v>2.1999999999999999E-2</v>
      </c>
      <c r="I11">
        <v>1.39</v>
      </c>
      <c r="J11">
        <f t="shared" ref="J11" si="42">AVERAGE(I11:I13)</f>
        <v>1.3499999999999999</v>
      </c>
      <c r="K11">
        <f t="shared" ref="K11" si="43">STDEV(I11:I13)</f>
        <v>4.5825756949558344E-2</v>
      </c>
      <c r="L11">
        <f t="shared" ref="L11" si="44">K11/(SQRT(3))</f>
        <v>2.6457513110645876E-2</v>
      </c>
      <c r="M11">
        <f t="shared" ref="M11" si="45">(L11/J11)*100</f>
        <v>1.9598157859737688</v>
      </c>
      <c r="N11" t="s">
        <v>47</v>
      </c>
      <c r="O11" t="s">
        <v>16</v>
      </c>
      <c r="P11">
        <v>1.4E-2</v>
      </c>
      <c r="Q11">
        <v>1.21</v>
      </c>
      <c r="R11">
        <v>3710.7669999999998</v>
      </c>
      <c r="S11">
        <v>0.67400000000000004</v>
      </c>
      <c r="T11">
        <v>42.82</v>
      </c>
      <c r="U11">
        <f t="shared" ref="U11" si="46">AVERAGE(T11:T13)</f>
        <v>42.803333333333335</v>
      </c>
      <c r="V11">
        <f t="shared" ref="V11" si="47">STDEV(T11:T13)</f>
        <v>3.7859388972002424E-2</v>
      </c>
      <c r="W11">
        <f t="shared" ref="W11" si="48">V11/(SQRT(3))</f>
        <v>2.1858128414340351E-2</v>
      </c>
      <c r="X11">
        <f t="shared" ref="X11" si="49">(W11/U11)*100</f>
        <v>5.1066416356219189E-2</v>
      </c>
      <c r="Y11" t="s">
        <v>47</v>
      </c>
      <c r="Z11" t="s">
        <v>17</v>
      </c>
      <c r="AA11">
        <v>1</v>
      </c>
      <c r="AB11">
        <v>6.2169999999999996</v>
      </c>
      <c r="AC11">
        <v>1626.2840000000001</v>
      </c>
      <c r="AD11">
        <v>9.2999999999999999E-2</v>
      </c>
      <c r="AE11">
        <v>5.92</v>
      </c>
      <c r="AF11">
        <f t="shared" ref="AF11" si="50">AVERAGE(AE11:AE13)</f>
        <v>5.94</v>
      </c>
      <c r="AG11">
        <f t="shared" ref="AG11" si="51">STDEV(AE11:AE13)</f>
        <v>5.291502622129169E-2</v>
      </c>
      <c r="AH11">
        <f t="shared" ref="AH11" si="52">AG11/(SQRT(3))</f>
        <v>3.0550504633038864E-2</v>
      </c>
      <c r="AI11">
        <f t="shared" ref="AI11" si="53">(AH11/AF11)*100</f>
        <v>0.51431825981546908</v>
      </c>
      <c r="AJ11" t="s">
        <v>47</v>
      </c>
      <c r="AK11" t="s">
        <v>18</v>
      </c>
      <c r="AL11">
        <v>0.438</v>
      </c>
      <c r="AM11" t="s">
        <v>61</v>
      </c>
      <c r="AN11" t="s">
        <v>63</v>
      </c>
      <c r="AO11" t="s">
        <v>44</v>
      </c>
      <c r="AP11" t="s">
        <v>45</v>
      </c>
      <c r="AQ11" t="s">
        <v>62</v>
      </c>
      <c r="AR11">
        <v>2.1850000000000001</v>
      </c>
      <c r="AS11">
        <v>3.7829999999999999</v>
      </c>
      <c r="AT11">
        <v>4159.3500000000004</v>
      </c>
      <c r="AU11">
        <v>1.02</v>
      </c>
      <c r="AV11">
        <v>46.7</v>
      </c>
      <c r="AW11" t="s">
        <v>47</v>
      </c>
      <c r="AX11" t="s">
        <v>19</v>
      </c>
      <c r="AY11" t="s">
        <v>49</v>
      </c>
      <c r="AZ11">
        <f t="shared" ref="AZ11" si="54">AVERAGE(AV11:AV13)</f>
        <v>46.523333333333333</v>
      </c>
      <c r="BA11">
        <f t="shared" ref="BA11" si="55">STDEV(AV11:AV13)</f>
        <v>0.7018784320189162</v>
      </c>
      <c r="BB11">
        <f t="shared" ref="BB11" si="56">BA11/(SQRT(3))</f>
        <v>0.40522970166451372</v>
      </c>
      <c r="BC11">
        <f t="shared" ref="BC11" si="57">(BB11/AZ11)*100</f>
        <v>0.87102465070827628</v>
      </c>
      <c r="BE11">
        <f t="shared" ref="BE11" si="58">U11/12</f>
        <v>3.5669444444444447</v>
      </c>
      <c r="BF11">
        <f t="shared" ref="BF11" si="59">AF11/1</f>
        <v>5.94</v>
      </c>
      <c r="BG11">
        <f t="shared" ref="BG11" si="60">J11/14</f>
        <v>9.6428571428571419E-2</v>
      </c>
      <c r="BH11">
        <f t="shared" ref="BH11" si="61">AZ11/16</f>
        <v>2.9077083333333333</v>
      </c>
      <c r="BJ11">
        <f t="shared" ref="BJ11" si="62">((2*BH11)-BF11+(3*BG11))/BE11</f>
        <v>4.6174641494320531E-2</v>
      </c>
      <c r="BK11">
        <f t="shared" ref="BK11" si="63">1-(BJ11/4)+((3*BG11)/(4*BE11))</f>
        <v>1.0087317965890508</v>
      </c>
      <c r="BL11">
        <f t="shared" ref="BL11" si="64">BE11-(BF11/2)-(BG11/2)+1</f>
        <v>1.5487301587301587</v>
      </c>
      <c r="BM11">
        <f t="shared" ref="BM11" si="65">BE11/BG11</f>
        <v>36.990534979423877</v>
      </c>
      <c r="BN11">
        <f t="shared" ref="BN11" si="66">BF11/BE11</f>
        <v>1.6652908651974145</v>
      </c>
      <c r="BO11">
        <f t="shared" ref="BO11" si="67">BH11/BE11</f>
        <v>0.81518183942060585</v>
      </c>
    </row>
    <row r="12" spans="1:67" x14ac:dyDescent="0.25">
      <c r="A12" t="s">
        <v>64</v>
      </c>
      <c r="B12" t="s">
        <v>44</v>
      </c>
      <c r="C12" t="s">
        <v>45</v>
      </c>
      <c r="D12" t="s">
        <v>62</v>
      </c>
      <c r="E12">
        <v>2.3889999999999998</v>
      </c>
      <c r="F12">
        <v>0.75</v>
      </c>
      <c r="G12">
        <v>71.444000000000003</v>
      </c>
      <c r="H12">
        <v>3.1E-2</v>
      </c>
      <c r="I12">
        <v>1.3</v>
      </c>
      <c r="N12" t="s">
        <v>47</v>
      </c>
      <c r="O12" t="s">
        <v>16</v>
      </c>
      <c r="P12">
        <v>1.2999999999999999E-2</v>
      </c>
      <c r="Q12">
        <v>1.1930000000000001</v>
      </c>
      <c r="R12">
        <v>5513.3050000000003</v>
      </c>
      <c r="S12">
        <v>1.0209999999999999</v>
      </c>
      <c r="T12">
        <v>42.76</v>
      </c>
      <c r="Y12" t="s">
        <v>47</v>
      </c>
      <c r="Z12" t="s">
        <v>17</v>
      </c>
      <c r="AA12">
        <v>1</v>
      </c>
      <c r="AB12">
        <v>6.4630000000000001</v>
      </c>
      <c r="AC12">
        <v>2479.5410000000002</v>
      </c>
      <c r="AD12">
        <v>0.14099999999999999</v>
      </c>
      <c r="AE12">
        <v>5.9</v>
      </c>
      <c r="AJ12" t="s">
        <v>47</v>
      </c>
      <c r="AK12" t="s">
        <v>18</v>
      </c>
      <c r="AL12">
        <v>0.45</v>
      </c>
      <c r="AM12" t="s">
        <v>64</v>
      </c>
      <c r="AN12" t="s">
        <v>65</v>
      </c>
      <c r="AO12" t="s">
        <v>44</v>
      </c>
      <c r="AP12" t="s">
        <v>45</v>
      </c>
      <c r="AQ12" t="s">
        <v>62</v>
      </c>
      <c r="AR12">
        <v>1.8759999999999999</v>
      </c>
      <c r="AS12">
        <v>3.8170000000000002</v>
      </c>
      <c r="AT12">
        <v>3593.069</v>
      </c>
      <c r="AU12">
        <v>0.85799999999999998</v>
      </c>
      <c r="AV12">
        <v>45.75</v>
      </c>
      <c r="AW12" t="s">
        <v>47</v>
      </c>
      <c r="AX12" t="s">
        <v>19</v>
      </c>
      <c r="AY12" t="s">
        <v>49</v>
      </c>
    </row>
    <row r="13" spans="1:67" x14ac:dyDescent="0.25">
      <c r="A13" t="s">
        <v>66</v>
      </c>
      <c r="B13" t="s">
        <v>44</v>
      </c>
      <c r="C13" t="s">
        <v>45</v>
      </c>
      <c r="D13" t="s">
        <v>62</v>
      </c>
      <c r="E13">
        <v>1.873</v>
      </c>
      <c r="F13">
        <v>0.73699999999999999</v>
      </c>
      <c r="G13">
        <v>58.277999999999999</v>
      </c>
      <c r="H13">
        <v>2.5000000000000001E-2</v>
      </c>
      <c r="I13">
        <v>1.36</v>
      </c>
      <c r="N13" t="s">
        <v>47</v>
      </c>
      <c r="O13" t="s">
        <v>16</v>
      </c>
      <c r="P13">
        <v>1.2999999999999999E-2</v>
      </c>
      <c r="Q13">
        <v>1.1970000000000001</v>
      </c>
      <c r="R13">
        <v>4384.25</v>
      </c>
      <c r="S13">
        <v>0.80200000000000005</v>
      </c>
      <c r="T13">
        <v>42.83</v>
      </c>
      <c r="Y13" t="s">
        <v>47</v>
      </c>
      <c r="Z13" t="s">
        <v>17</v>
      </c>
      <c r="AA13">
        <v>1</v>
      </c>
      <c r="AB13">
        <v>6.3</v>
      </c>
      <c r="AC13">
        <v>1969.8820000000001</v>
      </c>
      <c r="AD13">
        <v>0.112</v>
      </c>
      <c r="AE13">
        <v>6</v>
      </c>
      <c r="AJ13" t="s">
        <v>47</v>
      </c>
      <c r="AK13" t="s">
        <v>18</v>
      </c>
      <c r="AL13">
        <v>0.44900000000000001</v>
      </c>
      <c r="AM13" t="s">
        <v>66</v>
      </c>
      <c r="AN13" t="s">
        <v>67</v>
      </c>
      <c r="AO13" t="s">
        <v>44</v>
      </c>
      <c r="AP13" t="s">
        <v>45</v>
      </c>
      <c r="AQ13" t="s">
        <v>62</v>
      </c>
      <c r="AR13">
        <v>2.4159999999999999</v>
      </c>
      <c r="AS13">
        <v>3.7570000000000001</v>
      </c>
      <c r="AT13">
        <v>4549.67</v>
      </c>
      <c r="AU13">
        <v>1.1379999999999999</v>
      </c>
      <c r="AV13">
        <v>47.12</v>
      </c>
      <c r="AW13" t="s">
        <v>47</v>
      </c>
      <c r="AX13" t="s">
        <v>19</v>
      </c>
      <c r="AY13" t="s">
        <v>49</v>
      </c>
    </row>
    <row r="14" spans="1:67" x14ac:dyDescent="0.25">
      <c r="A14" t="s">
        <v>68</v>
      </c>
      <c r="B14" t="s">
        <v>44</v>
      </c>
      <c r="C14" t="s">
        <v>45</v>
      </c>
      <c r="D14" t="s">
        <v>69</v>
      </c>
      <c r="E14">
        <v>2.3420000000000001</v>
      </c>
      <c r="F14">
        <v>0.74299999999999999</v>
      </c>
      <c r="G14">
        <v>71.801000000000002</v>
      </c>
      <c r="H14">
        <v>3.1E-2</v>
      </c>
      <c r="I14">
        <v>1.34</v>
      </c>
      <c r="J14">
        <f t="shared" ref="J14" si="68">AVERAGE(I14:I16)</f>
        <v>1.3366666666666667</v>
      </c>
      <c r="K14">
        <f t="shared" ref="K14" si="69">STDEV(I14:I16)</f>
        <v>1.527525231651948E-2</v>
      </c>
      <c r="L14">
        <f t="shared" ref="L14" si="70">K14/(SQRT(3))</f>
        <v>8.8191710368819773E-3</v>
      </c>
      <c r="M14">
        <f t="shared" ref="M14" si="71">(L14/J14)*100</f>
        <v>0.65978835687396342</v>
      </c>
      <c r="N14" t="s">
        <v>47</v>
      </c>
      <c r="O14" t="s">
        <v>16</v>
      </c>
      <c r="P14">
        <v>1.2999999999999999E-2</v>
      </c>
      <c r="Q14">
        <v>1.18</v>
      </c>
      <c r="R14">
        <v>5571.1850000000004</v>
      </c>
      <c r="S14">
        <v>1.0329999999999999</v>
      </c>
      <c r="T14">
        <v>44.1</v>
      </c>
      <c r="U14">
        <f t="shared" ref="U14" si="72">AVERAGE(T14:T16)</f>
        <v>44.26</v>
      </c>
      <c r="V14">
        <f t="shared" ref="V14" si="73">STDEV(T14:T16)</f>
        <v>0.15524174696259796</v>
      </c>
      <c r="W14">
        <f t="shared" ref="W14" si="74">V14/(SQRT(3))</f>
        <v>8.962886439832371E-2</v>
      </c>
      <c r="X14">
        <f t="shared" ref="X14" si="75">(W14/U14)*100</f>
        <v>0.20250534206580142</v>
      </c>
      <c r="Y14" t="s">
        <v>47</v>
      </c>
      <c r="Z14" t="s">
        <v>17</v>
      </c>
      <c r="AA14">
        <v>1</v>
      </c>
      <c r="AB14">
        <v>6.367</v>
      </c>
      <c r="AC14">
        <v>2507.7040000000002</v>
      </c>
      <c r="AD14">
        <v>0.14299999999999999</v>
      </c>
      <c r="AE14">
        <v>6.09</v>
      </c>
      <c r="AF14">
        <f t="shared" ref="AF14" si="76">AVERAGE(AE14:AE16)</f>
        <v>6.06</v>
      </c>
      <c r="AG14">
        <f t="shared" ref="AG14" si="77">STDEV(AE14:AE16)</f>
        <v>2.6457513110645845E-2</v>
      </c>
      <c r="AH14">
        <f t="shared" ref="AH14" si="78">AG14/(SQRT(3))</f>
        <v>1.5275252316519432E-2</v>
      </c>
      <c r="AI14">
        <f t="shared" ref="AI14" si="79">(AH14/AF14)*100</f>
        <v>0.25206686990956156</v>
      </c>
      <c r="AJ14" t="s">
        <v>47</v>
      </c>
      <c r="AK14" t="s">
        <v>18</v>
      </c>
      <c r="AL14">
        <v>0.45</v>
      </c>
      <c r="AM14" t="s">
        <v>68</v>
      </c>
      <c r="AN14" t="s">
        <v>70</v>
      </c>
      <c r="AO14" t="s">
        <v>44</v>
      </c>
      <c r="AP14" t="s">
        <v>45</v>
      </c>
      <c r="AQ14" t="s">
        <v>69</v>
      </c>
      <c r="AR14">
        <v>1.806</v>
      </c>
      <c r="AS14">
        <v>3.81</v>
      </c>
      <c r="AT14">
        <v>3269.788</v>
      </c>
      <c r="AU14">
        <v>0.77</v>
      </c>
      <c r="AV14">
        <v>42.64</v>
      </c>
      <c r="AW14" t="s">
        <v>47</v>
      </c>
      <c r="AX14" t="s">
        <v>19</v>
      </c>
      <c r="AY14" t="s">
        <v>49</v>
      </c>
      <c r="AZ14">
        <f t="shared" ref="AZ14" si="80">AVERAGE(AV14:AV16)</f>
        <v>42.49</v>
      </c>
      <c r="BA14">
        <f t="shared" ref="BA14" si="81">STDEV(AV14:AV16)</f>
        <v>0.13228756555323007</v>
      </c>
      <c r="BB14">
        <f t="shared" ref="BB14" si="82">BA14/(SQRT(3))</f>
        <v>7.6376261582597652E-2</v>
      </c>
      <c r="BC14">
        <f t="shared" ref="BC14" si="83">(BB14/AZ14)*100</f>
        <v>0.17975114516968144</v>
      </c>
      <c r="BE14">
        <f t="shared" ref="BE14" si="84">U14/12</f>
        <v>3.688333333333333</v>
      </c>
      <c r="BF14">
        <f t="shared" ref="BF14" si="85">AF14/1</f>
        <v>6.06</v>
      </c>
      <c r="BG14">
        <f t="shared" ref="BG14" si="86">J14/14</f>
        <v>9.5476190476190478E-2</v>
      </c>
      <c r="BH14">
        <f t="shared" ref="BH14" si="87">AZ14/16</f>
        <v>2.6556250000000001</v>
      </c>
      <c r="BJ14">
        <f t="shared" ref="BJ14" si="88">((2*BH14)-BF14+(3*BG14))/BE14</f>
        <v>-0.1253469756632882</v>
      </c>
      <c r="BK14">
        <f t="shared" ref="BK14" si="89">1-(BJ14/4)+((3*BG14)/(4*BE14))</f>
        <v>1.0507512426570267</v>
      </c>
      <c r="BL14">
        <f t="shared" ref="BL14" si="90">BE14-(BF14/2)-(BG14/2)+1</f>
        <v>1.610595238095238</v>
      </c>
      <c r="BM14">
        <f t="shared" ref="BM14" si="91">BE14/BG14</f>
        <v>38.630922693266825</v>
      </c>
      <c r="BN14">
        <f t="shared" ref="BN14" si="92">BF14/BE14</f>
        <v>1.6430185268865793</v>
      </c>
      <c r="BO14">
        <f t="shared" ref="BO14" si="93">BH14/BE14</f>
        <v>0.72000677812923641</v>
      </c>
    </row>
    <row r="15" spans="1:67" x14ac:dyDescent="0.25">
      <c r="A15" t="s">
        <v>71</v>
      </c>
      <c r="B15" t="s">
        <v>44</v>
      </c>
      <c r="C15" t="s">
        <v>45</v>
      </c>
      <c r="D15" t="s">
        <v>69</v>
      </c>
      <c r="E15">
        <v>2.536</v>
      </c>
      <c r="F15">
        <v>0.747</v>
      </c>
      <c r="G15">
        <v>76.646000000000001</v>
      </c>
      <c r="H15">
        <v>3.3000000000000002E-2</v>
      </c>
      <c r="I15">
        <v>1.32</v>
      </c>
      <c r="N15" t="s">
        <v>47</v>
      </c>
      <c r="O15" t="s">
        <v>16</v>
      </c>
      <c r="P15">
        <v>1.2999999999999999E-2</v>
      </c>
      <c r="Q15">
        <v>1.1830000000000001</v>
      </c>
      <c r="R15">
        <v>6024.5630000000001</v>
      </c>
      <c r="S15">
        <v>1.123</v>
      </c>
      <c r="T15">
        <v>44.27</v>
      </c>
      <c r="Y15" t="s">
        <v>47</v>
      </c>
      <c r="Z15" t="s">
        <v>17</v>
      </c>
      <c r="AA15">
        <v>1</v>
      </c>
      <c r="AB15">
        <v>6.4169999999999998</v>
      </c>
      <c r="AC15">
        <v>2701.665</v>
      </c>
      <c r="AD15">
        <v>0.154</v>
      </c>
      <c r="AE15">
        <v>6.05</v>
      </c>
      <c r="AJ15" t="s">
        <v>47</v>
      </c>
      <c r="AK15" t="s">
        <v>18</v>
      </c>
      <c r="AL15">
        <v>0.44800000000000001</v>
      </c>
      <c r="AM15" t="s">
        <v>71</v>
      </c>
      <c r="AN15" t="s">
        <v>72</v>
      </c>
      <c r="AO15" t="s">
        <v>44</v>
      </c>
      <c r="AP15" t="s">
        <v>45</v>
      </c>
      <c r="AQ15" t="s">
        <v>69</v>
      </c>
      <c r="AR15">
        <v>1.6339999999999999</v>
      </c>
      <c r="AS15">
        <v>3.84</v>
      </c>
      <c r="AT15">
        <v>2976.8429999999998</v>
      </c>
      <c r="AU15">
        <v>0.69299999999999995</v>
      </c>
      <c r="AV15">
        <v>42.39</v>
      </c>
      <c r="AW15" t="s">
        <v>47</v>
      </c>
      <c r="AX15" t="s">
        <v>19</v>
      </c>
      <c r="AY15" t="s">
        <v>49</v>
      </c>
    </row>
    <row r="16" spans="1:67" x14ac:dyDescent="0.25">
      <c r="A16" t="s">
        <v>73</v>
      </c>
      <c r="B16" t="s">
        <v>44</v>
      </c>
      <c r="C16" t="s">
        <v>45</v>
      </c>
      <c r="D16" t="s">
        <v>69</v>
      </c>
      <c r="E16">
        <v>1.8759999999999999</v>
      </c>
      <c r="F16">
        <v>0.753</v>
      </c>
      <c r="G16">
        <v>58.191000000000003</v>
      </c>
      <c r="H16">
        <v>2.5000000000000001E-2</v>
      </c>
      <c r="I16">
        <v>1.35</v>
      </c>
      <c r="N16" t="s">
        <v>47</v>
      </c>
      <c r="O16" t="s">
        <v>16</v>
      </c>
      <c r="P16">
        <v>1.2999999999999999E-2</v>
      </c>
      <c r="Q16">
        <v>1.21</v>
      </c>
      <c r="R16">
        <v>4545.4160000000002</v>
      </c>
      <c r="S16">
        <v>0.83299999999999996</v>
      </c>
      <c r="T16">
        <v>44.41</v>
      </c>
      <c r="Y16" t="s">
        <v>47</v>
      </c>
      <c r="Z16" t="s">
        <v>17</v>
      </c>
      <c r="AA16">
        <v>1</v>
      </c>
      <c r="AB16">
        <v>6.21</v>
      </c>
      <c r="AC16">
        <v>1986.39</v>
      </c>
      <c r="AD16">
        <v>0.113</v>
      </c>
      <c r="AE16">
        <v>6.04</v>
      </c>
      <c r="AJ16" t="s">
        <v>47</v>
      </c>
      <c r="AK16" t="s">
        <v>18</v>
      </c>
      <c r="AL16">
        <v>0.437</v>
      </c>
      <c r="AM16" t="s">
        <v>73</v>
      </c>
      <c r="AN16" t="s">
        <v>74</v>
      </c>
      <c r="AO16" t="s">
        <v>44</v>
      </c>
      <c r="AP16" t="s">
        <v>45</v>
      </c>
      <c r="AQ16" t="s">
        <v>69</v>
      </c>
      <c r="AR16">
        <v>1.7689999999999999</v>
      </c>
      <c r="AS16">
        <v>3.83</v>
      </c>
      <c r="AT16">
        <v>3197.5360000000001</v>
      </c>
      <c r="AU16">
        <v>0.751</v>
      </c>
      <c r="AV16">
        <v>42.44</v>
      </c>
      <c r="AW16" t="s">
        <v>47</v>
      </c>
      <c r="AX16" t="s">
        <v>19</v>
      </c>
      <c r="AY16" t="s">
        <v>49</v>
      </c>
    </row>
    <row r="17" spans="1:67" x14ac:dyDescent="0.25">
      <c r="A17" t="s">
        <v>75</v>
      </c>
      <c r="B17" t="s">
        <v>44</v>
      </c>
      <c r="C17" t="s">
        <v>45</v>
      </c>
      <c r="D17" t="s">
        <v>76</v>
      </c>
      <c r="E17">
        <v>1.802</v>
      </c>
      <c r="F17">
        <v>0.74</v>
      </c>
      <c r="G17">
        <v>76.697000000000003</v>
      </c>
      <c r="H17">
        <v>3.3000000000000002E-2</v>
      </c>
      <c r="I17">
        <v>1.86</v>
      </c>
      <c r="J17">
        <f t="shared" ref="J17" si="94">AVERAGE(I17:I19)</f>
        <v>1.8633333333333333</v>
      </c>
      <c r="K17">
        <f t="shared" ref="K17" si="95">STDEV(I17:I19)</f>
        <v>3.5118845842842375E-2</v>
      </c>
      <c r="L17">
        <f t="shared" ref="L17" si="96">K17/(SQRT(3))</f>
        <v>2.0275875100994017E-2</v>
      </c>
      <c r="M17">
        <f t="shared" ref="M17" si="97">(L17/J17)*100</f>
        <v>1.0881507209835788</v>
      </c>
      <c r="N17" t="s">
        <v>47</v>
      </c>
      <c r="O17" t="s">
        <v>16</v>
      </c>
      <c r="P17">
        <v>1.7000000000000001E-2</v>
      </c>
      <c r="Q17">
        <v>1.1930000000000001</v>
      </c>
      <c r="R17">
        <v>4494.7629999999999</v>
      </c>
      <c r="S17">
        <v>0.82299999999999995</v>
      </c>
      <c r="T17">
        <v>45.69</v>
      </c>
      <c r="U17">
        <f t="shared" ref="U17" si="98">AVERAGE(T17:T19)</f>
        <v>45.656666666666666</v>
      </c>
      <c r="V17">
        <f t="shared" ref="V17" si="99">STDEV(T17:T19)</f>
        <v>4.932882862316082E-2</v>
      </c>
      <c r="W17">
        <f t="shared" ref="W17" si="100">V17/(SQRT(3))</f>
        <v>2.8480012484390818E-2</v>
      </c>
      <c r="X17">
        <f t="shared" ref="X17" si="101">(W17/U17)*100</f>
        <v>6.2378650400213516E-2</v>
      </c>
      <c r="Y17" t="s">
        <v>47</v>
      </c>
      <c r="Z17" t="s">
        <v>17</v>
      </c>
      <c r="AA17">
        <v>1</v>
      </c>
      <c r="AB17">
        <v>6.173</v>
      </c>
      <c r="AC17">
        <v>1904.3340000000001</v>
      </c>
      <c r="AD17">
        <v>0.109</v>
      </c>
      <c r="AE17">
        <v>6.03</v>
      </c>
      <c r="AF17">
        <f t="shared" ref="AF17" si="102">AVERAGE(AE17:AE19)</f>
        <v>5.9933333333333332</v>
      </c>
      <c r="AG17">
        <f t="shared" ref="AG17" si="103">STDEV(AE17:AE19)</f>
        <v>6.3508529610859024E-2</v>
      </c>
      <c r="AH17">
        <f t="shared" ref="AH17" si="104">AG17/(SQRT(3))</f>
        <v>3.6666666666666778E-2</v>
      </c>
      <c r="AI17">
        <f t="shared" ref="AI17" si="105">(AH17/AF17)*100</f>
        <v>0.61179087875417315</v>
      </c>
      <c r="AJ17" t="s">
        <v>47</v>
      </c>
      <c r="AK17" t="s">
        <v>18</v>
      </c>
      <c r="AL17">
        <v>0.42399999999999999</v>
      </c>
      <c r="AM17" t="s">
        <v>75</v>
      </c>
      <c r="AN17" t="s">
        <v>77</v>
      </c>
      <c r="AO17" t="s">
        <v>44</v>
      </c>
      <c r="AP17" t="s">
        <v>45</v>
      </c>
      <c r="AQ17" t="s">
        <v>76</v>
      </c>
      <c r="AR17">
        <v>2.1360000000000001</v>
      </c>
      <c r="AS17">
        <v>3.79</v>
      </c>
      <c r="AT17">
        <v>3750.855</v>
      </c>
      <c r="AU17">
        <v>0.90200000000000002</v>
      </c>
      <c r="AV17">
        <v>42.25</v>
      </c>
      <c r="AW17" t="s">
        <v>47</v>
      </c>
      <c r="AX17" t="s">
        <v>19</v>
      </c>
      <c r="AY17" t="s">
        <v>49</v>
      </c>
      <c r="AZ17">
        <v>42.933333333333337</v>
      </c>
      <c r="BA17">
        <v>0.59651767227244379</v>
      </c>
      <c r="BB17">
        <v>0.34439963866286438</v>
      </c>
      <c r="BC17">
        <v>0.80217307141971506</v>
      </c>
      <c r="BE17">
        <f t="shared" ref="BE17" si="106">U17/12</f>
        <v>3.8047222222222223</v>
      </c>
      <c r="BF17">
        <f t="shared" ref="BF17" si="107">AF17/1</f>
        <v>5.9933333333333332</v>
      </c>
      <c r="BG17">
        <f t="shared" ref="BG17" si="108">J17/14</f>
        <v>0.1330952380952381</v>
      </c>
      <c r="BH17">
        <f t="shared" ref="BH17" si="109">AZ17/16</f>
        <v>2.6833333333333336</v>
      </c>
      <c r="BJ17">
        <f t="shared" ref="BJ17" si="110">((2*BH17)-BF17+(3*BG17))/BE17</f>
        <v>-5.9762826062015495E-2</v>
      </c>
      <c r="BK17">
        <f t="shared" ref="BK17" si="111">1-(BJ17/4)+((3*BG17)/(4*BE17))</f>
        <v>1.041176900051106</v>
      </c>
      <c r="BL17">
        <f t="shared" ref="BL17" si="112">BE17-(BF17/2)-(BG17/2)+1</f>
        <v>1.7415079365079367</v>
      </c>
      <c r="BM17">
        <f t="shared" ref="BM17" si="113">BE17/BG17</f>
        <v>28.586463923673225</v>
      </c>
      <c r="BN17">
        <f t="shared" ref="BN17" si="114">BF17/BE17</f>
        <v>1.5752354530189092</v>
      </c>
      <c r="BO17">
        <f t="shared" ref="BO17" si="115">BH17/BE17</f>
        <v>0.70526392640724245</v>
      </c>
    </row>
    <row r="18" spans="1:67" x14ac:dyDescent="0.25">
      <c r="A18" t="s">
        <v>78</v>
      </c>
      <c r="B18" t="s">
        <v>44</v>
      </c>
      <c r="C18" t="s">
        <v>45</v>
      </c>
      <c r="D18" t="s">
        <v>76</v>
      </c>
      <c r="E18">
        <v>2.25</v>
      </c>
      <c r="F18">
        <v>0.747</v>
      </c>
      <c r="G18">
        <v>94.531999999999996</v>
      </c>
      <c r="H18">
        <v>4.1000000000000002E-2</v>
      </c>
      <c r="I18">
        <v>1.83</v>
      </c>
      <c r="N18" t="s">
        <v>47</v>
      </c>
      <c r="O18" t="s">
        <v>16</v>
      </c>
      <c r="P18">
        <v>1.7000000000000001E-2</v>
      </c>
      <c r="Q18">
        <v>1.1830000000000001</v>
      </c>
      <c r="R18">
        <v>5545.1260000000002</v>
      </c>
      <c r="S18">
        <v>1.028</v>
      </c>
      <c r="T18">
        <v>45.68</v>
      </c>
      <c r="Y18" t="s">
        <v>47</v>
      </c>
      <c r="Z18" t="s">
        <v>17</v>
      </c>
      <c r="AA18">
        <v>1</v>
      </c>
      <c r="AB18">
        <v>6.31</v>
      </c>
      <c r="AC18">
        <v>2338.0160000000001</v>
      </c>
      <c r="AD18">
        <v>0.13300000000000001</v>
      </c>
      <c r="AE18">
        <v>5.92</v>
      </c>
      <c r="AJ18" t="s">
        <v>47</v>
      </c>
      <c r="AK18" t="s">
        <v>18</v>
      </c>
      <c r="AL18">
        <v>0.42199999999999999</v>
      </c>
      <c r="AM18" t="s">
        <v>78</v>
      </c>
      <c r="AN18" t="s">
        <v>79</v>
      </c>
      <c r="AO18" t="s">
        <v>44</v>
      </c>
      <c r="AP18" t="s">
        <v>45</v>
      </c>
      <c r="AQ18" t="s">
        <v>76</v>
      </c>
      <c r="AR18">
        <v>2.327</v>
      </c>
      <c r="AS18">
        <v>3.7770000000000001</v>
      </c>
      <c r="AT18">
        <v>4108.1790000000001</v>
      </c>
      <c r="AU18">
        <v>1.0049999999999999</v>
      </c>
      <c r="AV18">
        <v>43.2</v>
      </c>
      <c r="AW18" t="s">
        <v>47</v>
      </c>
      <c r="AX18" t="s">
        <v>19</v>
      </c>
      <c r="AY18" t="s">
        <v>49</v>
      </c>
    </row>
    <row r="19" spans="1:67" x14ac:dyDescent="0.25">
      <c r="A19" t="s">
        <v>80</v>
      </c>
      <c r="B19" t="s">
        <v>44</v>
      </c>
      <c r="C19" t="s">
        <v>45</v>
      </c>
      <c r="D19" t="s">
        <v>76</v>
      </c>
      <c r="E19">
        <v>1.5209999999999999</v>
      </c>
      <c r="F19">
        <v>0.73299999999999998</v>
      </c>
      <c r="G19">
        <v>66.209999999999994</v>
      </c>
      <c r="H19">
        <v>2.9000000000000001E-2</v>
      </c>
      <c r="I19">
        <v>1.9</v>
      </c>
      <c r="N19" t="s">
        <v>47</v>
      </c>
      <c r="O19" t="s">
        <v>16</v>
      </c>
      <c r="P19">
        <v>1.7000000000000001E-2</v>
      </c>
      <c r="Q19">
        <v>1.2</v>
      </c>
      <c r="R19">
        <v>3814.3519999999999</v>
      </c>
      <c r="S19">
        <v>0.69399999999999995</v>
      </c>
      <c r="T19">
        <v>45.6</v>
      </c>
      <c r="Y19" t="s">
        <v>47</v>
      </c>
      <c r="Z19" t="s">
        <v>17</v>
      </c>
      <c r="AA19">
        <v>1</v>
      </c>
      <c r="AB19">
        <v>6.29</v>
      </c>
      <c r="AC19">
        <v>1600.3019999999999</v>
      </c>
      <c r="AD19">
        <v>9.1999999999999998E-2</v>
      </c>
      <c r="AE19">
        <v>6.03</v>
      </c>
      <c r="AJ19" t="s">
        <v>47</v>
      </c>
      <c r="AK19" t="s">
        <v>18</v>
      </c>
      <c r="AL19">
        <v>0.42</v>
      </c>
      <c r="AM19" t="s">
        <v>80</v>
      </c>
      <c r="AN19" t="s">
        <v>81</v>
      </c>
      <c r="AO19" t="s">
        <v>44</v>
      </c>
      <c r="AP19" t="s">
        <v>45</v>
      </c>
      <c r="AQ19" t="s">
        <v>76</v>
      </c>
      <c r="AR19">
        <v>2.512</v>
      </c>
      <c r="AS19">
        <v>3.77</v>
      </c>
      <c r="AT19">
        <v>4388.6109999999999</v>
      </c>
      <c r="AU19">
        <v>1.089</v>
      </c>
      <c r="AV19">
        <v>43.35</v>
      </c>
      <c r="AW19" t="s">
        <v>47</v>
      </c>
      <c r="AX19" t="s">
        <v>19</v>
      </c>
      <c r="AY19" t="s">
        <v>49</v>
      </c>
    </row>
    <row r="20" spans="1:67" x14ac:dyDescent="0.25">
      <c r="A20" t="s">
        <v>82</v>
      </c>
      <c r="B20" t="s">
        <v>44</v>
      </c>
      <c r="C20" t="s">
        <v>45</v>
      </c>
      <c r="D20" t="s">
        <v>83</v>
      </c>
      <c r="E20">
        <v>1.66</v>
      </c>
      <c r="F20">
        <v>0.747</v>
      </c>
      <c r="G20">
        <v>75.010000000000005</v>
      </c>
      <c r="H20">
        <v>3.3000000000000002E-2</v>
      </c>
      <c r="I20">
        <v>1.97</v>
      </c>
      <c r="J20">
        <f>AVERAGE(I20:I22)</f>
        <v>1.8166666666666664</v>
      </c>
      <c r="K20">
        <f>STDEV(I20:I22)</f>
        <v>0.13316656236958785</v>
      </c>
      <c r="L20">
        <f>K20/(SQRT(3))</f>
        <v>7.6883750631138642E-2</v>
      </c>
      <c r="M20">
        <f>(L20/J20)*100</f>
        <v>4.2321330622645128</v>
      </c>
      <c r="N20" t="s">
        <v>47</v>
      </c>
      <c r="O20" t="s">
        <v>16</v>
      </c>
      <c r="P20">
        <v>1.9E-2</v>
      </c>
      <c r="Q20">
        <v>1.2130000000000001</v>
      </c>
      <c r="R20">
        <v>4046.2840000000001</v>
      </c>
      <c r="S20">
        <v>0.73799999999999999</v>
      </c>
      <c r="T20">
        <v>44.44</v>
      </c>
      <c r="U20">
        <f>AVERAGE(T20:T22)</f>
        <v>44.516666666666659</v>
      </c>
      <c r="V20">
        <f>STDEV(T20:T22)</f>
        <v>0.21548395145191854</v>
      </c>
      <c r="W20">
        <f>V20/(SQRT(3))</f>
        <v>0.12440971737680942</v>
      </c>
      <c r="X20">
        <f>(W20/U20)*100</f>
        <v>0.27946772903813427</v>
      </c>
      <c r="Y20" t="s">
        <v>47</v>
      </c>
      <c r="Z20" t="s">
        <v>17</v>
      </c>
      <c r="AA20">
        <v>1</v>
      </c>
      <c r="AB20">
        <v>6.41</v>
      </c>
      <c r="AC20">
        <v>1742.079</v>
      </c>
      <c r="AD20">
        <v>0.1</v>
      </c>
      <c r="AE20">
        <v>6</v>
      </c>
      <c r="AF20">
        <f>AVERAGE(AE20:AE22)</f>
        <v>6.0166666666666666</v>
      </c>
      <c r="AG20">
        <f>STDEV(AE20:AE22)</f>
        <v>2.0816659994661382E-2</v>
      </c>
      <c r="AH20">
        <f>AG20/(SQRT(3))</f>
        <v>1.2018504251546663E-2</v>
      </c>
      <c r="AI20">
        <f>(AH20/AF20)*100</f>
        <v>0.19975353326670353</v>
      </c>
      <c r="AJ20" t="s">
        <v>47</v>
      </c>
      <c r="AK20" t="s">
        <v>18</v>
      </c>
      <c r="AL20">
        <v>0.43099999999999999</v>
      </c>
      <c r="AM20" t="s">
        <v>82</v>
      </c>
      <c r="AN20" t="s">
        <v>84</v>
      </c>
      <c r="AO20" t="s">
        <v>44</v>
      </c>
      <c r="AP20" t="s">
        <v>45</v>
      </c>
      <c r="AQ20" t="s">
        <v>85</v>
      </c>
      <c r="AR20">
        <v>1.889</v>
      </c>
      <c r="AS20">
        <v>3.8330000000000002</v>
      </c>
      <c r="AT20">
        <v>3315.6779999999999</v>
      </c>
      <c r="AU20">
        <v>0.78200000000000003</v>
      </c>
      <c r="AV20">
        <v>41.42</v>
      </c>
      <c r="AW20" t="s">
        <v>47</v>
      </c>
      <c r="AX20" t="s">
        <v>19</v>
      </c>
      <c r="AY20" t="s">
        <v>49</v>
      </c>
      <c r="AZ20">
        <v>42.473333333333329</v>
      </c>
      <c r="BA20">
        <v>1.0216326802394939</v>
      </c>
      <c r="BB20">
        <v>0.58983990294919075</v>
      </c>
      <c r="BC20">
        <v>1.3887299551464232</v>
      </c>
      <c r="BE20">
        <f t="shared" ref="BE20" si="116">U20/12</f>
        <v>3.7097222222222217</v>
      </c>
      <c r="BF20">
        <f t="shared" ref="BF20" si="117">AF20/1</f>
        <v>6.0166666666666666</v>
      </c>
      <c r="BG20">
        <f t="shared" ref="BG20" si="118">J20/14</f>
        <v>0.12976190476190474</v>
      </c>
      <c r="BH20">
        <f t="shared" ref="BH20" si="119">AZ20/16</f>
        <v>2.6545833333333331</v>
      </c>
      <c r="BJ20">
        <f t="shared" ref="BJ20" si="120">((2*BH20)-BF20+(3*BG20))/BE20</f>
        <v>-8.5778467133764927E-2</v>
      </c>
      <c r="BK20">
        <f t="shared" ref="BK20" si="121">1-(BJ20/4)+((3*BG20)/(4*BE20))</f>
        <v>1.0476787719955074</v>
      </c>
      <c r="BL20">
        <f t="shared" ref="BL20" si="122">BE20-(BF20/2)-(BG20/2)+1</f>
        <v>1.636507936507936</v>
      </c>
      <c r="BM20">
        <f t="shared" ref="BM20" si="123">BE20/BG20</f>
        <v>28.588685015290519</v>
      </c>
      <c r="BN20">
        <f t="shared" ref="BN20" si="124">BF20/BE20</f>
        <v>1.6218644702358669</v>
      </c>
      <c r="BO20">
        <f t="shared" ref="BO20" si="125">BH20/BE20</f>
        <v>0.71557469112691874</v>
      </c>
    </row>
    <row r="21" spans="1:67" x14ac:dyDescent="0.25">
      <c r="A21" t="s">
        <v>86</v>
      </c>
      <c r="B21" t="s">
        <v>44</v>
      </c>
      <c r="C21" t="s">
        <v>45</v>
      </c>
      <c r="D21" t="s">
        <v>83</v>
      </c>
      <c r="E21">
        <v>1.7450000000000001</v>
      </c>
      <c r="F21">
        <v>0.74</v>
      </c>
      <c r="G21">
        <v>69.912999999999997</v>
      </c>
      <c r="H21">
        <v>3.1E-2</v>
      </c>
      <c r="I21">
        <v>1.75</v>
      </c>
      <c r="N21" t="s">
        <v>47</v>
      </c>
      <c r="O21" t="s">
        <v>16</v>
      </c>
      <c r="P21">
        <v>1.7000000000000001E-2</v>
      </c>
      <c r="Q21">
        <v>1.2030000000000001</v>
      </c>
      <c r="R21">
        <v>4236.4740000000002</v>
      </c>
      <c r="S21">
        <v>0.77400000000000002</v>
      </c>
      <c r="T21">
        <v>44.35</v>
      </c>
      <c r="Y21" t="s">
        <v>47</v>
      </c>
      <c r="Z21" t="s">
        <v>17</v>
      </c>
      <c r="AA21">
        <v>1</v>
      </c>
      <c r="AB21">
        <v>6.4829999999999997</v>
      </c>
      <c r="AC21">
        <v>1835.817</v>
      </c>
      <c r="AD21">
        <v>0.105</v>
      </c>
      <c r="AE21">
        <v>6.01</v>
      </c>
      <c r="AJ21" t="s">
        <v>47</v>
      </c>
      <c r="AK21" t="s">
        <v>18</v>
      </c>
      <c r="AL21">
        <v>0.433</v>
      </c>
      <c r="AM21" t="s">
        <v>86</v>
      </c>
      <c r="AN21" t="s">
        <v>87</v>
      </c>
      <c r="AO21" t="s">
        <v>44</v>
      </c>
      <c r="AP21" t="s">
        <v>45</v>
      </c>
      <c r="AQ21" t="s">
        <v>85</v>
      </c>
      <c r="AR21">
        <v>2.335</v>
      </c>
      <c r="AS21">
        <v>3.79</v>
      </c>
      <c r="AT21">
        <v>4140.4880000000003</v>
      </c>
      <c r="AU21">
        <v>1.0149999999999999</v>
      </c>
      <c r="AV21">
        <v>43.46</v>
      </c>
      <c r="AW21" t="s">
        <v>47</v>
      </c>
      <c r="AX21" t="s">
        <v>19</v>
      </c>
      <c r="AY21" t="s">
        <v>49</v>
      </c>
    </row>
    <row r="22" spans="1:67" x14ac:dyDescent="0.25">
      <c r="A22" t="s">
        <v>88</v>
      </c>
      <c r="B22" t="s">
        <v>44</v>
      </c>
      <c r="C22" t="s">
        <v>45</v>
      </c>
      <c r="D22" t="s">
        <v>83</v>
      </c>
      <c r="E22">
        <v>1.581</v>
      </c>
      <c r="F22">
        <v>0.75</v>
      </c>
      <c r="G22">
        <v>62.774000000000001</v>
      </c>
      <c r="H22">
        <v>2.7E-2</v>
      </c>
      <c r="I22">
        <v>1.73</v>
      </c>
      <c r="N22" t="s">
        <v>47</v>
      </c>
      <c r="O22" t="s">
        <v>16</v>
      </c>
      <c r="P22">
        <v>1.6E-2</v>
      </c>
      <c r="Q22">
        <v>1.2270000000000001</v>
      </c>
      <c r="R22">
        <v>3888.18</v>
      </c>
      <c r="S22">
        <v>0.70799999999999996</v>
      </c>
      <c r="T22">
        <v>44.76</v>
      </c>
      <c r="Y22" t="s">
        <v>47</v>
      </c>
      <c r="Z22" t="s">
        <v>17</v>
      </c>
      <c r="AA22">
        <v>1</v>
      </c>
      <c r="AB22">
        <v>6.2830000000000004</v>
      </c>
      <c r="AC22">
        <v>1667.325</v>
      </c>
      <c r="AD22">
        <v>9.5000000000000001E-2</v>
      </c>
      <c r="AE22">
        <v>6.04</v>
      </c>
      <c r="AJ22" t="s">
        <v>47</v>
      </c>
      <c r="AK22" t="s">
        <v>18</v>
      </c>
      <c r="AL22">
        <v>0.42899999999999999</v>
      </c>
      <c r="AM22" t="s">
        <v>88</v>
      </c>
      <c r="AN22" t="s">
        <v>89</v>
      </c>
      <c r="AO22" t="s">
        <v>44</v>
      </c>
      <c r="AP22" t="s">
        <v>45</v>
      </c>
      <c r="AQ22" t="s">
        <v>85</v>
      </c>
      <c r="AR22">
        <v>2.0409999999999999</v>
      </c>
      <c r="AS22">
        <v>3.8130000000000002</v>
      </c>
      <c r="AT22">
        <v>3628.627</v>
      </c>
      <c r="AU22">
        <v>0.86799999999999999</v>
      </c>
      <c r="AV22">
        <v>42.54</v>
      </c>
      <c r="AW22" t="s">
        <v>47</v>
      </c>
      <c r="AX22" t="s">
        <v>19</v>
      </c>
      <c r="AY22" t="s">
        <v>49</v>
      </c>
    </row>
    <row r="24" spans="1:67" x14ac:dyDescent="0.25">
      <c r="A24" t="s">
        <v>105</v>
      </c>
    </row>
    <row r="25" spans="1:67" x14ac:dyDescent="0.25">
      <c r="C25" t="s">
        <v>91</v>
      </c>
      <c r="D25" t="s">
        <v>14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  <c r="N25" t="s">
        <v>16</v>
      </c>
      <c r="O25" t="s">
        <v>16</v>
      </c>
      <c r="P25" t="s">
        <v>16</v>
      </c>
      <c r="Q25" t="s">
        <v>17</v>
      </c>
      <c r="R25" t="s">
        <v>17</v>
      </c>
      <c r="S25" t="s">
        <v>17</v>
      </c>
      <c r="T25" t="s">
        <v>17</v>
      </c>
      <c r="Y25" t="s">
        <v>17</v>
      </c>
      <c r="Z25" t="s">
        <v>17</v>
      </c>
      <c r="AA25" t="s">
        <v>17</v>
      </c>
      <c r="AB25" t="s">
        <v>18</v>
      </c>
      <c r="AC25" t="s">
        <v>18</v>
      </c>
      <c r="AD25" t="s">
        <v>18</v>
      </c>
      <c r="AE25" t="s">
        <v>18</v>
      </c>
      <c r="AJ25" t="s">
        <v>18</v>
      </c>
      <c r="AK25" t="s">
        <v>18</v>
      </c>
      <c r="AL25" t="s">
        <v>18</v>
      </c>
      <c r="AP25" t="s">
        <v>91</v>
      </c>
      <c r="AQ25" t="s">
        <v>14</v>
      </c>
      <c r="AR25" t="s">
        <v>15</v>
      </c>
      <c r="AS25" t="s">
        <v>19</v>
      </c>
      <c r="AT25" t="s">
        <v>19</v>
      </c>
      <c r="AU25" t="s">
        <v>19</v>
      </c>
      <c r="AV25" t="s">
        <v>19</v>
      </c>
      <c r="AW25" t="s">
        <v>19</v>
      </c>
      <c r="AX25" t="s">
        <v>19</v>
      </c>
      <c r="AY25" t="s">
        <v>19</v>
      </c>
      <c r="AZ25" t="s">
        <v>92</v>
      </c>
      <c r="BA25" t="s">
        <v>93</v>
      </c>
      <c r="BB25" t="s">
        <v>38</v>
      </c>
      <c r="BC25" t="s">
        <v>39</v>
      </c>
      <c r="BE25" t="s">
        <v>20</v>
      </c>
      <c r="BF25" t="s">
        <v>21</v>
      </c>
      <c r="BG25" t="s">
        <v>22</v>
      </c>
      <c r="BH25" t="s">
        <v>23</v>
      </c>
      <c r="BJ25" t="s">
        <v>24</v>
      </c>
      <c r="BK25" t="s">
        <v>2</v>
      </c>
      <c r="BL25" t="s">
        <v>25</v>
      </c>
      <c r="BM25" t="s">
        <v>26</v>
      </c>
      <c r="BN25" t="s">
        <v>27</v>
      </c>
      <c r="BO25" t="s">
        <v>28</v>
      </c>
    </row>
    <row r="26" spans="1:67" x14ac:dyDescent="0.25">
      <c r="F26" t="s">
        <v>94</v>
      </c>
      <c r="G26" t="s">
        <v>29</v>
      </c>
      <c r="H26" t="s">
        <v>30</v>
      </c>
      <c r="I26" t="s">
        <v>30</v>
      </c>
      <c r="J26" t="s">
        <v>95</v>
      </c>
      <c r="K26" t="s">
        <v>96</v>
      </c>
      <c r="L26" t="s">
        <v>31</v>
      </c>
      <c r="M26" t="s">
        <v>32</v>
      </c>
      <c r="N26" t="s">
        <v>37</v>
      </c>
      <c r="O26" t="s">
        <v>97</v>
      </c>
      <c r="P26" t="s">
        <v>98</v>
      </c>
      <c r="Q26" t="s">
        <v>94</v>
      </c>
      <c r="R26" t="s">
        <v>29</v>
      </c>
      <c r="S26" t="s">
        <v>30</v>
      </c>
      <c r="T26" t="s">
        <v>30</v>
      </c>
      <c r="Y26" t="s">
        <v>37</v>
      </c>
      <c r="Z26" t="s">
        <v>97</v>
      </c>
      <c r="AA26" t="s">
        <v>98</v>
      </c>
      <c r="AB26" t="s">
        <v>94</v>
      </c>
      <c r="AC26" t="s">
        <v>29</v>
      </c>
      <c r="AD26" t="s">
        <v>30</v>
      </c>
      <c r="AE26" t="s">
        <v>30</v>
      </c>
      <c r="AJ26" t="s">
        <v>37</v>
      </c>
      <c r="AK26" t="s">
        <v>97</v>
      </c>
      <c r="AL26" t="s">
        <v>98</v>
      </c>
      <c r="AS26" t="s">
        <v>94</v>
      </c>
      <c r="AT26" t="s">
        <v>29</v>
      </c>
      <c r="AU26" t="s">
        <v>30</v>
      </c>
      <c r="AV26" t="s">
        <v>30</v>
      </c>
      <c r="AW26" t="s">
        <v>37</v>
      </c>
      <c r="AX26" t="s">
        <v>97</v>
      </c>
      <c r="AY26" t="s">
        <v>98</v>
      </c>
    </row>
    <row r="27" spans="1:67" x14ac:dyDescent="0.25">
      <c r="F27" t="s">
        <v>99</v>
      </c>
      <c r="H27" t="s">
        <v>40</v>
      </c>
      <c r="I27" t="s">
        <v>41</v>
      </c>
      <c r="N27" t="s">
        <v>42</v>
      </c>
      <c r="O27" t="s">
        <v>100</v>
      </c>
      <c r="Q27" t="s">
        <v>99</v>
      </c>
      <c r="S27" t="s">
        <v>40</v>
      </c>
      <c r="T27" t="s">
        <v>41</v>
      </c>
      <c r="U27" t="s">
        <v>101</v>
      </c>
      <c r="V27" t="s">
        <v>102</v>
      </c>
      <c r="W27" t="s">
        <v>33</v>
      </c>
      <c r="X27" t="s">
        <v>34</v>
      </c>
      <c r="Y27" t="s">
        <v>42</v>
      </c>
      <c r="Z27" t="s">
        <v>100</v>
      </c>
      <c r="AB27" t="s">
        <v>99</v>
      </c>
      <c r="AD27" t="s">
        <v>40</v>
      </c>
      <c r="AE27" t="s">
        <v>41</v>
      </c>
      <c r="AF27" t="s">
        <v>103</v>
      </c>
      <c r="AG27" t="s">
        <v>104</v>
      </c>
      <c r="AH27" t="s">
        <v>35</v>
      </c>
      <c r="AI27" t="s">
        <v>36</v>
      </c>
      <c r="AJ27" t="s">
        <v>42</v>
      </c>
      <c r="AK27" t="s">
        <v>100</v>
      </c>
      <c r="AS27" t="s">
        <v>99</v>
      </c>
      <c r="AU27" t="s">
        <v>40</v>
      </c>
      <c r="AV27" t="s">
        <v>41</v>
      </c>
      <c r="AW27" t="s">
        <v>42</v>
      </c>
      <c r="AX27" t="s">
        <v>100</v>
      </c>
    </row>
    <row r="28" spans="1:67" x14ac:dyDescent="0.25">
      <c r="A28" t="s">
        <v>106</v>
      </c>
      <c r="B28" t="s">
        <v>44</v>
      </c>
      <c r="C28" t="s">
        <v>45</v>
      </c>
      <c r="D28" t="s">
        <v>107</v>
      </c>
      <c r="E28">
        <v>1.5640000000000001</v>
      </c>
      <c r="F28">
        <v>0.75</v>
      </c>
      <c r="G28">
        <v>31.721</v>
      </c>
      <c r="H28">
        <v>1.4E-2</v>
      </c>
      <c r="I28">
        <v>0.88</v>
      </c>
      <c r="J28">
        <f t="shared" ref="J28" si="126">AVERAGE(I28:I30)</f>
        <v>0.89333333333333342</v>
      </c>
      <c r="K28">
        <f t="shared" ref="K28" si="127">STDEV(I28:I30)</f>
        <v>2.3094010767585049E-2</v>
      </c>
      <c r="L28">
        <f t="shared" ref="L28" si="128">K28/(SQRT(3))</f>
        <v>1.3333333333333345E-2</v>
      </c>
      <c r="M28">
        <f t="shared" ref="M28" si="129">(L28/J28)*100</f>
        <v>1.492537313432837</v>
      </c>
      <c r="N28" t="s">
        <v>47</v>
      </c>
      <c r="O28" t="s">
        <v>16</v>
      </c>
      <c r="P28">
        <v>8.9999999999999993E-3</v>
      </c>
      <c r="Q28">
        <v>1.22</v>
      </c>
      <c r="R28">
        <v>3441.1170000000002</v>
      </c>
      <c r="S28">
        <v>0.623</v>
      </c>
      <c r="T28">
        <v>39.85</v>
      </c>
      <c r="U28">
        <f t="shared" ref="U28" si="130">AVERAGE(T28:T30)</f>
        <v>39.866666666666667</v>
      </c>
      <c r="V28">
        <f t="shared" ref="V28" si="131">STDEV(T28:T30)</f>
        <v>0.27537852736430363</v>
      </c>
      <c r="W28">
        <f t="shared" ref="W28" si="132">V28/(SQRT(3))</f>
        <v>0.15898986690282343</v>
      </c>
      <c r="X28">
        <f t="shared" ref="X28" si="133">(W28/U28)*100</f>
        <v>0.39880401397029291</v>
      </c>
      <c r="Y28" t="s">
        <v>47</v>
      </c>
      <c r="Z28" t="s">
        <v>17</v>
      </c>
      <c r="AA28">
        <v>1</v>
      </c>
      <c r="AB28">
        <v>6.25</v>
      </c>
      <c r="AC28">
        <v>1579.7940000000001</v>
      </c>
      <c r="AD28">
        <v>9.0999999999999998E-2</v>
      </c>
      <c r="AE28">
        <v>5.79</v>
      </c>
      <c r="AF28">
        <f t="shared" ref="AF28" si="134">AVERAGE(AE28:AE30)</f>
        <v>5.753333333333333</v>
      </c>
      <c r="AG28">
        <f t="shared" ref="AG28" si="135">STDEV(AE28:AE30)</f>
        <v>6.3508529610859024E-2</v>
      </c>
      <c r="AH28">
        <f t="shared" ref="AH28" si="136">AG28/(SQRT(3))</f>
        <v>3.6666666666666778E-2</v>
      </c>
      <c r="AI28">
        <f t="shared" ref="AI28" si="137">(AH28/AF28)*100</f>
        <v>0.63731170336037279</v>
      </c>
      <c r="AJ28" t="s">
        <v>47</v>
      </c>
      <c r="AK28" t="s">
        <v>18</v>
      </c>
      <c r="AL28">
        <v>0.45900000000000002</v>
      </c>
      <c r="AM28" t="s">
        <v>106</v>
      </c>
      <c r="AN28" t="s">
        <v>108</v>
      </c>
      <c r="AO28" t="s">
        <v>44</v>
      </c>
      <c r="AP28" t="s">
        <v>45</v>
      </c>
      <c r="AQ28" t="s">
        <v>107</v>
      </c>
      <c r="AR28">
        <v>1.64</v>
      </c>
      <c r="AS28">
        <v>3.85</v>
      </c>
      <c r="AT28">
        <v>3076.221</v>
      </c>
      <c r="AU28">
        <v>0.71899999999999997</v>
      </c>
      <c r="AV28">
        <v>43.82</v>
      </c>
      <c r="AW28" t="s">
        <v>47</v>
      </c>
      <c r="AX28" t="s">
        <v>19</v>
      </c>
      <c r="AY28" t="s">
        <v>49</v>
      </c>
      <c r="AZ28">
        <f t="shared" ref="AZ28" si="138">AVERAGE(AV28:AV30)</f>
        <v>44.783333333333331</v>
      </c>
      <c r="BA28">
        <f t="shared" ref="BA28" si="139">STDEV(AV28:AV30)</f>
        <v>0.86950177304783705</v>
      </c>
      <c r="BB28">
        <f t="shared" ref="BB28" si="140">BA28/(SQRT(3))</f>
        <v>0.50200708273002559</v>
      </c>
      <c r="BC28">
        <f t="shared" ref="BC28" si="141">(BB28/AZ28)*100</f>
        <v>1.1209685509416276</v>
      </c>
      <c r="BE28">
        <f>U28/12</f>
        <v>3.3222222222222224</v>
      </c>
      <c r="BF28">
        <f>AF28/1</f>
        <v>5.753333333333333</v>
      </c>
      <c r="BG28">
        <f>J28/14</f>
        <v>6.3809523809523816E-2</v>
      </c>
      <c r="BH28">
        <f>AZ28/16</f>
        <v>2.7989583333333332</v>
      </c>
      <c r="BJ28">
        <f>((2*BH28)-BF28+(3*BG28))/BE28</f>
        <v>1.0839703774486427E-2</v>
      </c>
      <c r="BK28">
        <f>1-(BJ28/4)+((3*BG28)/(4*BE28))</f>
        <v>1.0116952341137124</v>
      </c>
      <c r="BL28">
        <f>BE28-(BF28/2)-(BG28/2)+1</f>
        <v>1.413650793650794</v>
      </c>
      <c r="BM28">
        <f>BE28/BG28</f>
        <v>52.06467661691542</v>
      </c>
      <c r="BN28">
        <f>BF28/BE28</f>
        <v>1.7317725752508359</v>
      </c>
      <c r="BO28">
        <f>BH28/BE28</f>
        <v>0.84249581939799323</v>
      </c>
    </row>
    <row r="29" spans="1:67" x14ac:dyDescent="0.25">
      <c r="A29" t="s">
        <v>109</v>
      </c>
      <c r="B29" t="s">
        <v>44</v>
      </c>
      <c r="C29" t="s">
        <v>45</v>
      </c>
      <c r="D29" t="s">
        <v>107</v>
      </c>
      <c r="E29">
        <v>2.073</v>
      </c>
      <c r="F29">
        <v>0.74299999999999999</v>
      </c>
      <c r="G29">
        <v>41.962000000000003</v>
      </c>
      <c r="H29">
        <v>1.7999999999999999E-2</v>
      </c>
      <c r="I29">
        <v>0.88</v>
      </c>
      <c r="N29" t="s">
        <v>47</v>
      </c>
      <c r="O29" t="s">
        <v>16</v>
      </c>
      <c r="P29">
        <v>8.9999999999999993E-3</v>
      </c>
      <c r="Q29">
        <v>1.1970000000000001</v>
      </c>
      <c r="R29">
        <v>4481.7879999999996</v>
      </c>
      <c r="S29">
        <v>0.82099999999999995</v>
      </c>
      <c r="T29">
        <v>39.6</v>
      </c>
      <c r="Y29" t="s">
        <v>47</v>
      </c>
      <c r="Z29" t="s">
        <v>17</v>
      </c>
      <c r="AA29">
        <v>1</v>
      </c>
      <c r="AB29">
        <v>6.4</v>
      </c>
      <c r="AC29">
        <v>2066.0659999999998</v>
      </c>
      <c r="AD29">
        <v>0.11799999999999999</v>
      </c>
      <c r="AE29">
        <v>5.68</v>
      </c>
      <c r="AJ29" t="s">
        <v>47</v>
      </c>
      <c r="AK29" t="s">
        <v>18</v>
      </c>
      <c r="AL29">
        <v>0.46100000000000002</v>
      </c>
      <c r="AM29" t="s">
        <v>109</v>
      </c>
      <c r="AN29" t="s">
        <v>110</v>
      </c>
      <c r="AO29" t="s">
        <v>44</v>
      </c>
      <c r="AP29" t="s">
        <v>45</v>
      </c>
      <c r="AQ29" t="s">
        <v>107</v>
      </c>
      <c r="AR29">
        <v>2.306</v>
      </c>
      <c r="AS29">
        <v>3.7770000000000001</v>
      </c>
      <c r="AT29">
        <v>4257.8429999999998</v>
      </c>
      <c r="AU29">
        <v>1.05</v>
      </c>
      <c r="AV29">
        <v>45.51</v>
      </c>
      <c r="AW29" t="s">
        <v>47</v>
      </c>
      <c r="AX29" t="s">
        <v>19</v>
      </c>
      <c r="AY29" t="s">
        <v>49</v>
      </c>
    </row>
    <row r="30" spans="1:67" x14ac:dyDescent="0.25">
      <c r="A30" t="s">
        <v>111</v>
      </c>
      <c r="B30" t="s">
        <v>44</v>
      </c>
      <c r="C30" t="s">
        <v>45</v>
      </c>
      <c r="D30" t="s">
        <v>107</v>
      </c>
      <c r="E30">
        <v>1.681</v>
      </c>
      <c r="F30">
        <v>0.74</v>
      </c>
      <c r="G30">
        <v>35.337000000000003</v>
      </c>
      <c r="H30">
        <v>1.4999999999999999E-2</v>
      </c>
      <c r="I30">
        <v>0.92</v>
      </c>
      <c r="N30" t="s">
        <v>47</v>
      </c>
      <c r="O30" t="s">
        <v>16</v>
      </c>
      <c r="P30">
        <v>0.01</v>
      </c>
      <c r="Q30">
        <v>1.2170000000000001</v>
      </c>
      <c r="R30">
        <v>3715.491</v>
      </c>
      <c r="S30">
        <v>0.67500000000000004</v>
      </c>
      <c r="T30">
        <v>40.15</v>
      </c>
      <c r="Y30" t="s">
        <v>47</v>
      </c>
      <c r="Z30" t="s">
        <v>17</v>
      </c>
      <c r="AA30">
        <v>1</v>
      </c>
      <c r="AB30">
        <v>6.2229999999999999</v>
      </c>
      <c r="AC30">
        <v>1699.9849999999999</v>
      </c>
      <c r="AD30">
        <v>9.7000000000000003E-2</v>
      </c>
      <c r="AE30">
        <v>5.79</v>
      </c>
      <c r="AJ30" t="s">
        <v>47</v>
      </c>
      <c r="AK30" t="s">
        <v>18</v>
      </c>
      <c r="AL30">
        <v>0.45800000000000002</v>
      </c>
      <c r="AM30" t="s">
        <v>111</v>
      </c>
      <c r="AN30" t="s">
        <v>112</v>
      </c>
      <c r="AO30" t="s">
        <v>44</v>
      </c>
      <c r="AP30" t="s">
        <v>45</v>
      </c>
      <c r="AQ30" t="s">
        <v>107</v>
      </c>
      <c r="AR30">
        <v>2.1379999999999999</v>
      </c>
      <c r="AS30">
        <v>3.7730000000000001</v>
      </c>
      <c r="AT30">
        <v>3961.22</v>
      </c>
      <c r="AU30">
        <v>0.96199999999999997</v>
      </c>
      <c r="AV30">
        <v>45.02</v>
      </c>
      <c r="AW30" t="s">
        <v>47</v>
      </c>
      <c r="AX30" t="s">
        <v>19</v>
      </c>
      <c r="AY30" t="s">
        <v>49</v>
      </c>
    </row>
    <row r="31" spans="1:67" x14ac:dyDescent="0.25">
      <c r="A31" t="s">
        <v>113</v>
      </c>
      <c r="B31" t="s">
        <v>44</v>
      </c>
      <c r="C31" t="s">
        <v>45</v>
      </c>
      <c r="D31" t="s">
        <v>114</v>
      </c>
      <c r="E31">
        <v>1.6890000000000001</v>
      </c>
      <c r="F31">
        <v>0.74299999999999999</v>
      </c>
      <c r="G31">
        <v>53.725999999999999</v>
      </c>
      <c r="H31">
        <v>2.3E-2</v>
      </c>
      <c r="I31">
        <v>1.39</v>
      </c>
      <c r="J31">
        <f t="shared" ref="J31" si="142">AVERAGE(I31:I33)</f>
        <v>1.3399999999999999</v>
      </c>
      <c r="K31">
        <f t="shared" ref="K31" si="143">STDEV(I31:I33)</f>
        <v>4.5825756949558316E-2</v>
      </c>
      <c r="L31">
        <f t="shared" ref="L31" si="144">K31/(SQRT(3))</f>
        <v>2.6457513110645859E-2</v>
      </c>
      <c r="M31">
        <f t="shared" ref="M31" si="145">(L31/J31)*100</f>
        <v>1.9744412769138704</v>
      </c>
      <c r="N31" t="s">
        <v>47</v>
      </c>
      <c r="O31" t="s">
        <v>16</v>
      </c>
      <c r="P31">
        <v>1.4E-2</v>
      </c>
      <c r="Q31">
        <v>1.21</v>
      </c>
      <c r="R31">
        <v>3955.933</v>
      </c>
      <c r="S31">
        <v>0.72</v>
      </c>
      <c r="T31">
        <v>42.66</v>
      </c>
      <c r="U31">
        <f t="shared" ref="U31" si="146">AVERAGE(T31:T33)</f>
        <v>42.466666666666661</v>
      </c>
      <c r="V31">
        <f t="shared" ref="V31" si="147">STDEV(T31:T33)</f>
        <v>0.17473789896107986</v>
      </c>
      <c r="W31">
        <f t="shared" ref="W31" si="148">V31/(SQRT(3))</f>
        <v>0.10088497300280909</v>
      </c>
      <c r="X31">
        <f t="shared" ref="X31" si="149">(W31/U31)*100</f>
        <v>0.23756273077584564</v>
      </c>
      <c r="Y31" t="s">
        <v>47</v>
      </c>
      <c r="Z31" t="s">
        <v>17</v>
      </c>
      <c r="AA31">
        <v>1</v>
      </c>
      <c r="AB31">
        <v>6.2169999999999996</v>
      </c>
      <c r="AC31">
        <v>1795.086</v>
      </c>
      <c r="AD31">
        <v>0.10299999999999999</v>
      </c>
      <c r="AE31">
        <v>6.08</v>
      </c>
      <c r="AF31">
        <f t="shared" ref="AF31" si="150">AVERAGE(AE31:AE33)</f>
        <v>6.0500000000000007</v>
      </c>
      <c r="AG31">
        <f t="shared" ref="AG31" si="151">STDEV(AE31:AE33)</f>
        <v>2.6457513110645845E-2</v>
      </c>
      <c r="AH31">
        <f t="shared" ref="AH31" si="152">AG31/(SQRT(3))</f>
        <v>1.5275252316519432E-2</v>
      </c>
      <c r="AI31">
        <f t="shared" ref="AI31" si="153">(AH31/AF31)*100</f>
        <v>0.25248350936395753</v>
      </c>
      <c r="AJ31" t="s">
        <v>47</v>
      </c>
      <c r="AK31" t="s">
        <v>18</v>
      </c>
      <c r="AL31">
        <v>0.45400000000000001</v>
      </c>
      <c r="AM31" t="s">
        <v>113</v>
      </c>
      <c r="AN31" t="s">
        <v>115</v>
      </c>
      <c r="AO31" t="s">
        <v>44</v>
      </c>
      <c r="AP31" t="s">
        <v>45</v>
      </c>
      <c r="AQ31" t="s">
        <v>114</v>
      </c>
      <c r="AR31">
        <v>1.6060000000000001</v>
      </c>
      <c r="AS31">
        <v>3.847</v>
      </c>
      <c r="AT31">
        <v>3038.9969999999998</v>
      </c>
      <c r="AU31">
        <v>0.70899999999999996</v>
      </c>
      <c r="AV31">
        <v>44.14</v>
      </c>
      <c r="AW31" t="s">
        <v>47</v>
      </c>
      <c r="AX31" t="s">
        <v>19</v>
      </c>
      <c r="AY31" t="s">
        <v>49</v>
      </c>
      <c r="AZ31">
        <f t="shared" ref="AZ31" si="154">AVERAGE(AV31:AV33)</f>
        <v>44.553333333333335</v>
      </c>
      <c r="BA31">
        <f t="shared" ref="BA31" si="155">STDEV(AV31:AV33)</f>
        <v>0.74204671910421549</v>
      </c>
      <c r="BB31">
        <f t="shared" ref="BB31" si="156">BA31/(SQRT(3))</f>
        <v>0.42842087302609744</v>
      </c>
      <c r="BC31">
        <f t="shared" ref="BC31" si="157">(BB31/AZ31)*100</f>
        <v>0.96159106619653767</v>
      </c>
      <c r="BE31">
        <f t="shared" ref="BE31" si="158">U31/12</f>
        <v>3.5388888888888883</v>
      </c>
      <c r="BF31">
        <f t="shared" ref="BF31" si="159">AF31/1</f>
        <v>6.0500000000000007</v>
      </c>
      <c r="BG31">
        <f t="shared" ref="BG31" si="160">J31/14</f>
        <v>9.571428571428571E-2</v>
      </c>
      <c r="BH31">
        <f t="shared" ref="BH31" si="161">AZ31/16</f>
        <v>2.7845833333333334</v>
      </c>
      <c r="BJ31">
        <f t="shared" ref="BJ31" si="162">((2*BH31)-BF31+(3*BG31))/BE31</f>
        <v>-5.4732002691186533E-2</v>
      </c>
      <c r="BK31">
        <f t="shared" ref="BK31" si="163">1-(BJ31/4)+((3*BG31)/(4*BE31))</f>
        <v>1.0339678178963894</v>
      </c>
      <c r="BL31">
        <f t="shared" ref="BL31" si="164">BE31-(BF31/2)-(BG31/2)+1</f>
        <v>1.4660317460317451</v>
      </c>
      <c r="BM31">
        <f t="shared" ref="BM31" si="165">BE31/BG31</f>
        <v>36.973466003316744</v>
      </c>
      <c r="BN31">
        <f t="shared" ref="BN31" si="166">BF31/BE31</f>
        <v>1.7095761381475671</v>
      </c>
      <c r="BO31">
        <f t="shared" ref="BO31" si="167">BH31/BE31</f>
        <v>0.78685243328100485</v>
      </c>
    </row>
    <row r="32" spans="1:67" x14ac:dyDescent="0.25">
      <c r="A32" t="s">
        <v>116</v>
      </c>
      <c r="B32" t="s">
        <v>44</v>
      </c>
      <c r="C32" t="s">
        <v>45</v>
      </c>
      <c r="D32" t="s">
        <v>114</v>
      </c>
      <c r="E32">
        <v>1.956</v>
      </c>
      <c r="F32">
        <v>0.747</v>
      </c>
      <c r="G32">
        <v>59.716000000000001</v>
      </c>
      <c r="H32">
        <v>2.5999999999999999E-2</v>
      </c>
      <c r="I32">
        <v>1.33</v>
      </c>
      <c r="N32" t="s">
        <v>47</v>
      </c>
      <c r="O32" t="s">
        <v>16</v>
      </c>
      <c r="P32">
        <v>1.2999999999999999E-2</v>
      </c>
      <c r="Q32">
        <v>1.2030000000000001</v>
      </c>
      <c r="R32">
        <v>4517.5379999999996</v>
      </c>
      <c r="S32">
        <v>0.82799999999999996</v>
      </c>
      <c r="T32">
        <v>42.32</v>
      </c>
      <c r="Y32" t="s">
        <v>47</v>
      </c>
      <c r="Z32" t="s">
        <v>17</v>
      </c>
      <c r="AA32">
        <v>1</v>
      </c>
      <c r="AB32">
        <v>6.3029999999999999</v>
      </c>
      <c r="AC32">
        <v>2070.0309999999999</v>
      </c>
      <c r="AD32">
        <v>0.11799999999999999</v>
      </c>
      <c r="AE32">
        <v>6.04</v>
      </c>
      <c r="AJ32" t="s">
        <v>47</v>
      </c>
      <c r="AK32" t="s">
        <v>18</v>
      </c>
      <c r="AL32">
        <v>0.45800000000000002</v>
      </c>
      <c r="AM32" t="s">
        <v>116</v>
      </c>
      <c r="AN32" t="s">
        <v>117</v>
      </c>
      <c r="AO32" t="s">
        <v>44</v>
      </c>
      <c r="AP32" t="s">
        <v>45</v>
      </c>
      <c r="AQ32" t="s">
        <v>114</v>
      </c>
      <c r="AR32">
        <v>1.6220000000000001</v>
      </c>
      <c r="AS32">
        <v>3.83</v>
      </c>
      <c r="AT32">
        <v>3063.864</v>
      </c>
      <c r="AU32">
        <v>0.71499999999999997</v>
      </c>
      <c r="AV32">
        <v>44.11</v>
      </c>
      <c r="AW32" t="s">
        <v>47</v>
      </c>
      <c r="AX32" t="s">
        <v>19</v>
      </c>
      <c r="AY32" t="s">
        <v>49</v>
      </c>
    </row>
    <row r="33" spans="1:67" x14ac:dyDescent="0.25">
      <c r="A33" t="s">
        <v>118</v>
      </c>
      <c r="B33" t="s">
        <v>44</v>
      </c>
      <c r="C33" t="s">
        <v>45</v>
      </c>
      <c r="D33" t="s">
        <v>114</v>
      </c>
      <c r="E33">
        <v>2.173</v>
      </c>
      <c r="F33">
        <v>0.75</v>
      </c>
      <c r="G33">
        <v>64.576999999999998</v>
      </c>
      <c r="H33">
        <v>2.8000000000000001E-2</v>
      </c>
      <c r="I33">
        <v>1.3</v>
      </c>
      <c r="N33" t="s">
        <v>47</v>
      </c>
      <c r="O33" t="s">
        <v>16</v>
      </c>
      <c r="P33">
        <v>1.2999999999999999E-2</v>
      </c>
      <c r="Q33">
        <v>1.2</v>
      </c>
      <c r="R33">
        <v>5003.6099999999997</v>
      </c>
      <c r="S33">
        <v>0.92200000000000004</v>
      </c>
      <c r="T33">
        <v>42.42</v>
      </c>
      <c r="Y33" t="s">
        <v>47</v>
      </c>
      <c r="Z33" t="s">
        <v>17</v>
      </c>
      <c r="AA33">
        <v>1</v>
      </c>
      <c r="AB33">
        <v>6.36</v>
      </c>
      <c r="AC33">
        <v>2299.4899999999998</v>
      </c>
      <c r="AD33">
        <v>0.13100000000000001</v>
      </c>
      <c r="AE33">
        <v>6.03</v>
      </c>
      <c r="AJ33" t="s">
        <v>47</v>
      </c>
      <c r="AK33" t="s">
        <v>18</v>
      </c>
      <c r="AL33">
        <v>0.46</v>
      </c>
      <c r="AM33" t="s">
        <v>118</v>
      </c>
      <c r="AN33" t="s">
        <v>119</v>
      </c>
      <c r="AO33" t="s">
        <v>44</v>
      </c>
      <c r="AP33" t="s">
        <v>45</v>
      </c>
      <c r="AQ33" t="s">
        <v>114</v>
      </c>
      <c r="AR33">
        <v>2.1139999999999999</v>
      </c>
      <c r="AS33">
        <v>3.7730000000000001</v>
      </c>
      <c r="AT33">
        <v>3952.2269999999999</v>
      </c>
      <c r="AU33">
        <v>0.96</v>
      </c>
      <c r="AV33">
        <v>45.41</v>
      </c>
      <c r="AW33" t="s">
        <v>47</v>
      </c>
      <c r="AX33" t="s">
        <v>19</v>
      </c>
      <c r="AY33" t="s">
        <v>49</v>
      </c>
    </row>
    <row r="34" spans="1:67" x14ac:dyDescent="0.25">
      <c r="A34" t="s">
        <v>120</v>
      </c>
      <c r="B34" t="s">
        <v>44</v>
      </c>
      <c r="C34" t="s">
        <v>45</v>
      </c>
      <c r="D34" t="s">
        <v>121</v>
      </c>
      <c r="E34">
        <v>1.984</v>
      </c>
      <c r="F34">
        <v>0.76</v>
      </c>
      <c r="G34">
        <v>49.149000000000001</v>
      </c>
      <c r="H34">
        <v>2.1000000000000001E-2</v>
      </c>
      <c r="I34">
        <v>1.08</v>
      </c>
      <c r="J34">
        <f t="shared" ref="J34" si="168">AVERAGE(I34:I36)</f>
        <v>1.08</v>
      </c>
      <c r="K34">
        <f t="shared" ref="K34" si="169">STDEV(I34:I36)</f>
        <v>1.0000000000000009E-2</v>
      </c>
      <c r="L34">
        <f t="shared" ref="L34" si="170">K34/(SQRT(3))</f>
        <v>5.7735026918962632E-3</v>
      </c>
      <c r="M34">
        <f t="shared" ref="M34" si="171">(L34/J34)*100</f>
        <v>0.53458358258298722</v>
      </c>
      <c r="N34" t="s">
        <v>47</v>
      </c>
      <c r="O34" t="s">
        <v>16</v>
      </c>
      <c r="P34">
        <v>0.01</v>
      </c>
      <c r="Q34">
        <v>1.22</v>
      </c>
      <c r="R34">
        <v>4711.2169999999996</v>
      </c>
      <c r="S34">
        <v>0.86499999999999999</v>
      </c>
      <c r="T34">
        <v>43.6</v>
      </c>
      <c r="U34">
        <f t="shared" ref="U34" si="172">AVERAGE(T34:T36)</f>
        <v>43.199999999999996</v>
      </c>
      <c r="V34">
        <f t="shared" ref="V34" si="173">STDEV(T34:T36)</f>
        <v>0.42142615011411139</v>
      </c>
      <c r="W34">
        <f t="shared" ref="W34" si="174">V34/(SQRT(3))</f>
        <v>0.24331050121192985</v>
      </c>
      <c r="X34">
        <f t="shared" ref="X34" si="175">(W34/U34)*100</f>
        <v>0.56321875280539324</v>
      </c>
      <c r="Y34" t="s">
        <v>47</v>
      </c>
      <c r="Z34" t="s">
        <v>17</v>
      </c>
      <c r="AA34">
        <v>1</v>
      </c>
      <c r="AB34">
        <v>6.24</v>
      </c>
      <c r="AC34">
        <v>2091.471</v>
      </c>
      <c r="AD34">
        <v>0.11899999999999999</v>
      </c>
      <c r="AE34">
        <v>6.01</v>
      </c>
      <c r="AF34">
        <f t="shared" ref="AF34" si="176">AVERAGE(AE34:AE36)</f>
        <v>5.9933333333333323</v>
      </c>
      <c r="AG34">
        <f t="shared" ref="AG34" si="177">STDEV(AE34:AE36)</f>
        <v>0.13576941236277557</v>
      </c>
      <c r="AH34">
        <f t="shared" ref="AH34" si="178">AG34/(SQRT(3))</f>
        <v>7.838650677536578E-2</v>
      </c>
      <c r="AI34">
        <f t="shared" ref="AI34" si="179">(AH34/AF34)*100</f>
        <v>1.3078949962519322</v>
      </c>
      <c r="AJ34" t="s">
        <v>47</v>
      </c>
      <c r="AK34" t="s">
        <v>18</v>
      </c>
      <c r="AL34">
        <v>0.44400000000000001</v>
      </c>
      <c r="AM34" t="s">
        <v>120</v>
      </c>
      <c r="AN34" t="s">
        <v>122</v>
      </c>
      <c r="AO34" t="s">
        <v>44</v>
      </c>
      <c r="AP34" t="s">
        <v>45</v>
      </c>
      <c r="AQ34" t="s">
        <v>121</v>
      </c>
      <c r="AR34">
        <v>2.3969999999999998</v>
      </c>
      <c r="AS34">
        <v>3.7629999999999999</v>
      </c>
      <c r="AT34">
        <v>4580.1450000000004</v>
      </c>
      <c r="AU34">
        <v>1.1479999999999999</v>
      </c>
      <c r="AV34">
        <v>47.89</v>
      </c>
      <c r="AW34" t="s">
        <v>47</v>
      </c>
      <c r="AX34" t="s">
        <v>19</v>
      </c>
      <c r="AY34" t="s">
        <v>49</v>
      </c>
      <c r="AZ34">
        <f t="shared" ref="AZ34" si="180">AVERAGE(AV34:AV36)</f>
        <v>46.913333333333334</v>
      </c>
      <c r="BA34">
        <f t="shared" ref="BA34" si="181">STDEV(AV34:AV36)</f>
        <v>1.8142307828204589</v>
      </c>
      <c r="BB34">
        <f t="shared" ref="BB34" si="182">BA34/(SQRT(3))</f>
        <v>1.0474466308334975</v>
      </c>
      <c r="BC34">
        <f t="shared" ref="BC34" si="183">(BB34/AZ34)*100</f>
        <v>2.2327269379710764</v>
      </c>
      <c r="BE34">
        <f t="shared" ref="BE34" si="184">U34/12</f>
        <v>3.5999999999999996</v>
      </c>
      <c r="BF34">
        <f t="shared" ref="BF34" si="185">AF34/1</f>
        <v>5.9933333333333323</v>
      </c>
      <c r="BG34">
        <f t="shared" ref="BG34" si="186">J34/14</f>
        <v>7.7142857142857152E-2</v>
      </c>
      <c r="BH34">
        <f t="shared" ref="BH34" si="187">AZ34/16</f>
        <v>2.9320833333333334</v>
      </c>
      <c r="BJ34">
        <f t="shared" ref="BJ34" si="188">((2*BH34)-BF34+(3*BG34))/BE34</f>
        <v>2.840608465608498E-2</v>
      </c>
      <c r="BK34">
        <f t="shared" ref="BK34" si="189">1-(BJ34/4)+((3*BG34)/(4*BE34))</f>
        <v>1.0089699074074072</v>
      </c>
      <c r="BL34">
        <f t="shared" ref="BL34" si="190">BE34-(BF34/2)-(BG34/2)+1</f>
        <v>1.5647619047619048</v>
      </c>
      <c r="BM34">
        <f t="shared" ref="BM34" si="191">BE34/BG34</f>
        <v>46.666666666666657</v>
      </c>
      <c r="BN34">
        <f t="shared" ref="BN34" si="192">BF34/BE34</f>
        <v>1.6648148148148147</v>
      </c>
      <c r="BO34">
        <f t="shared" ref="BO34" si="193">BH34/BE34</f>
        <v>0.81446759259259272</v>
      </c>
    </row>
    <row r="35" spans="1:67" x14ac:dyDescent="0.25">
      <c r="A35" t="s">
        <v>123</v>
      </c>
      <c r="B35" t="s">
        <v>44</v>
      </c>
      <c r="C35" t="s">
        <v>45</v>
      </c>
      <c r="D35" t="s">
        <v>121</v>
      </c>
      <c r="E35">
        <v>1.556</v>
      </c>
      <c r="F35">
        <v>0.74299999999999999</v>
      </c>
      <c r="G35">
        <v>39.048000000000002</v>
      </c>
      <c r="H35">
        <v>1.7000000000000001E-2</v>
      </c>
      <c r="I35">
        <v>1.0900000000000001</v>
      </c>
      <c r="N35" t="s">
        <v>47</v>
      </c>
      <c r="O35" t="s">
        <v>16</v>
      </c>
      <c r="P35">
        <v>1.0999999999999999E-2</v>
      </c>
      <c r="Q35">
        <v>1.21</v>
      </c>
      <c r="R35">
        <v>3704.1640000000002</v>
      </c>
      <c r="S35">
        <v>0.67300000000000004</v>
      </c>
      <c r="T35">
        <v>43.24</v>
      </c>
      <c r="Y35" t="s">
        <v>47</v>
      </c>
      <c r="Z35" t="s">
        <v>17</v>
      </c>
      <c r="AA35">
        <v>1</v>
      </c>
      <c r="AB35">
        <v>6.1769999999999996</v>
      </c>
      <c r="AC35">
        <v>1663.7719999999999</v>
      </c>
      <c r="AD35">
        <v>9.5000000000000001E-2</v>
      </c>
      <c r="AE35">
        <v>6.12</v>
      </c>
      <c r="AJ35" t="s">
        <v>47</v>
      </c>
      <c r="AK35" t="s">
        <v>18</v>
      </c>
      <c r="AL35">
        <v>0.44900000000000001</v>
      </c>
      <c r="AM35" t="s">
        <v>123</v>
      </c>
      <c r="AN35" t="s">
        <v>124</v>
      </c>
      <c r="AO35" t="s">
        <v>44</v>
      </c>
      <c r="AP35" t="s">
        <v>45</v>
      </c>
      <c r="AQ35" t="s">
        <v>121</v>
      </c>
      <c r="AR35">
        <v>1.7110000000000001</v>
      </c>
      <c r="AS35">
        <v>3.8170000000000002</v>
      </c>
      <c r="AT35">
        <v>3257.5070000000001</v>
      </c>
      <c r="AU35">
        <v>0.76700000000000002</v>
      </c>
      <c r="AV35">
        <v>44.82</v>
      </c>
      <c r="AW35" t="s">
        <v>47</v>
      </c>
      <c r="AX35" t="s">
        <v>19</v>
      </c>
      <c r="AY35" t="s">
        <v>49</v>
      </c>
    </row>
    <row r="36" spans="1:67" x14ac:dyDescent="0.25">
      <c r="A36" t="s">
        <v>125</v>
      </c>
      <c r="B36" t="s">
        <v>44</v>
      </c>
      <c r="C36" t="s">
        <v>45</v>
      </c>
      <c r="D36" t="s">
        <v>121</v>
      </c>
      <c r="E36">
        <v>2.3849999999999998</v>
      </c>
      <c r="F36">
        <v>0.75700000000000001</v>
      </c>
      <c r="G36">
        <v>58.365000000000002</v>
      </c>
      <c r="H36">
        <v>2.5000000000000001E-2</v>
      </c>
      <c r="I36">
        <v>1.07</v>
      </c>
      <c r="N36" t="s">
        <v>47</v>
      </c>
      <c r="O36" t="s">
        <v>16</v>
      </c>
      <c r="P36">
        <v>1.0999999999999999E-2</v>
      </c>
      <c r="Q36">
        <v>1.2</v>
      </c>
      <c r="R36">
        <v>5505.1540000000005</v>
      </c>
      <c r="S36">
        <v>1.02</v>
      </c>
      <c r="T36">
        <v>42.76</v>
      </c>
      <c r="Y36" t="s">
        <v>47</v>
      </c>
      <c r="Z36" t="s">
        <v>17</v>
      </c>
      <c r="AA36">
        <v>1</v>
      </c>
      <c r="AB36">
        <v>6.6929999999999996</v>
      </c>
      <c r="AC36">
        <v>2452.4009999999998</v>
      </c>
      <c r="AD36">
        <v>0.14000000000000001</v>
      </c>
      <c r="AE36">
        <v>5.85</v>
      </c>
      <c r="AJ36" t="s">
        <v>47</v>
      </c>
      <c r="AK36" t="s">
        <v>18</v>
      </c>
      <c r="AL36">
        <v>0.44500000000000001</v>
      </c>
      <c r="AM36" t="s">
        <v>125</v>
      </c>
      <c r="AN36" t="s">
        <v>126</v>
      </c>
      <c r="AO36" t="s">
        <v>44</v>
      </c>
      <c r="AP36" t="s">
        <v>45</v>
      </c>
      <c r="AQ36" t="s">
        <v>121</v>
      </c>
      <c r="AR36">
        <v>2.573</v>
      </c>
      <c r="AS36">
        <v>3.7269999999999999</v>
      </c>
      <c r="AT36">
        <v>4857.8649999999998</v>
      </c>
      <c r="AU36">
        <v>1.236</v>
      </c>
      <c r="AV36">
        <v>48.03</v>
      </c>
      <c r="AW36" t="s">
        <v>47</v>
      </c>
      <c r="AX36" t="s">
        <v>19</v>
      </c>
      <c r="AY36" t="s">
        <v>49</v>
      </c>
    </row>
    <row r="37" spans="1:67" x14ac:dyDescent="0.25">
      <c r="A37" t="s">
        <v>127</v>
      </c>
      <c r="B37" t="s">
        <v>44</v>
      </c>
      <c r="C37" t="s">
        <v>45</v>
      </c>
      <c r="D37" t="s">
        <v>128</v>
      </c>
      <c r="E37">
        <v>2.0289999999999999</v>
      </c>
      <c r="F37">
        <v>0.74299999999999999</v>
      </c>
      <c r="G37">
        <v>47.540999999999997</v>
      </c>
      <c r="H37">
        <v>2.1000000000000001E-2</v>
      </c>
      <c r="I37">
        <v>1.02</v>
      </c>
      <c r="J37">
        <f t="shared" ref="J37" si="194">AVERAGE(I37:I39)</f>
        <v>1.0066666666666666</v>
      </c>
      <c r="K37">
        <f t="shared" ref="K37" si="195">STDEV(I37:I39)</f>
        <v>1.1547005383792525E-2</v>
      </c>
      <c r="L37">
        <f t="shared" ref="L37" si="196">K37/(SQRT(3))</f>
        <v>6.6666666666666723E-3</v>
      </c>
      <c r="M37">
        <f t="shared" ref="M37" si="197">(L37/J37)*100</f>
        <v>0.66225165562913968</v>
      </c>
      <c r="N37" t="s">
        <v>47</v>
      </c>
      <c r="O37" t="s">
        <v>16</v>
      </c>
      <c r="P37">
        <v>0.01</v>
      </c>
      <c r="Q37">
        <v>1.1970000000000001</v>
      </c>
      <c r="R37">
        <v>4721.0950000000003</v>
      </c>
      <c r="S37">
        <v>0.86699999999999999</v>
      </c>
      <c r="T37">
        <v>42.73</v>
      </c>
      <c r="U37">
        <f t="shared" ref="U37" si="198">AVERAGE(T37:T39)</f>
        <v>42.826666666666675</v>
      </c>
      <c r="V37">
        <f t="shared" ref="V37" si="199">STDEV(T37:T39)</f>
        <v>9.5043849529224081E-2</v>
      </c>
      <c r="W37">
        <f t="shared" ref="W37" si="200">V37/(SQRT(3))</f>
        <v>5.4873592110515811E-2</v>
      </c>
      <c r="X37">
        <f t="shared" ref="X37" si="201">(W37/U37)*100</f>
        <v>0.12812949589939865</v>
      </c>
      <c r="Y37" t="s">
        <v>47</v>
      </c>
      <c r="Z37" t="s">
        <v>17</v>
      </c>
      <c r="AA37">
        <v>1</v>
      </c>
      <c r="AB37">
        <v>6.4930000000000003</v>
      </c>
      <c r="AC37">
        <v>2158.6170000000002</v>
      </c>
      <c r="AD37">
        <v>0.123</v>
      </c>
      <c r="AE37">
        <v>6.06</v>
      </c>
      <c r="AF37">
        <f t="shared" ref="AF37" si="202">AVERAGE(AE37:AE39)</f>
        <v>6.0233333333333334</v>
      </c>
      <c r="AG37">
        <f t="shared" ref="AG37" si="203">STDEV(AE37:AE39)</f>
        <v>3.2145502536643E-2</v>
      </c>
      <c r="AH37">
        <f t="shared" ref="AH37" si="204">AG37/(SQRT(3))</f>
        <v>1.8559214542766635E-2</v>
      </c>
      <c r="AI37">
        <f t="shared" ref="AI37" si="205">(AH37/AF37)*100</f>
        <v>0.30812199019535091</v>
      </c>
      <c r="AJ37" t="s">
        <v>47</v>
      </c>
      <c r="AK37" t="s">
        <v>18</v>
      </c>
      <c r="AL37">
        <v>0.45700000000000002</v>
      </c>
      <c r="AM37" t="s">
        <v>127</v>
      </c>
      <c r="AN37" t="s">
        <v>129</v>
      </c>
      <c r="AO37" t="s">
        <v>44</v>
      </c>
      <c r="AP37" t="s">
        <v>45</v>
      </c>
      <c r="AQ37" t="s">
        <v>128</v>
      </c>
      <c r="AR37">
        <v>2.153</v>
      </c>
      <c r="AS37">
        <v>3.7770000000000001</v>
      </c>
      <c r="AT37">
        <v>4098.3440000000001</v>
      </c>
      <c r="AU37">
        <v>1.002</v>
      </c>
      <c r="AV37">
        <v>46.56</v>
      </c>
      <c r="AW37" t="s">
        <v>47</v>
      </c>
      <c r="AX37" t="s">
        <v>19</v>
      </c>
      <c r="AY37" t="s">
        <v>49</v>
      </c>
      <c r="AZ37">
        <f t="shared" ref="AZ37" si="206">AVERAGE(AV37:AV39)</f>
        <v>46.986666666666672</v>
      </c>
      <c r="BA37">
        <f t="shared" ref="BA37" si="207">STDEV(AV37:AV39)</f>
        <v>0.95442827563590671</v>
      </c>
      <c r="BB37">
        <f t="shared" ref="BB37" si="208">BA37/(SQRT(3))</f>
        <v>0.55103942186058108</v>
      </c>
      <c r="BC37">
        <f t="shared" ref="BC37" si="209">(BB37/AZ37)*100</f>
        <v>1.1727569988519744</v>
      </c>
      <c r="BE37">
        <f t="shared" ref="BE37" si="210">U37/12</f>
        <v>3.5688888888888894</v>
      </c>
      <c r="BF37">
        <f t="shared" ref="BF37" si="211">AF37/1</f>
        <v>6.0233333333333334</v>
      </c>
      <c r="BG37">
        <f t="shared" ref="BG37" si="212">J37/14</f>
        <v>7.1904761904761902E-2</v>
      </c>
      <c r="BH37">
        <f t="shared" ref="BH37" si="213">AZ37/16</f>
        <v>2.936666666666667</v>
      </c>
      <c r="BJ37">
        <f t="shared" ref="BJ37" si="214">((2*BH37)-BF37+(3*BG37))/BE37</f>
        <v>1.8413093755559648E-2</v>
      </c>
      <c r="BK37">
        <f t="shared" ref="BK37" si="215">1-(BJ37/4)+((3*BG37)/(4*BE37))</f>
        <v>1.0105074719800746</v>
      </c>
      <c r="BL37">
        <f t="shared" ref="BL37" si="216">BE37-(BF37/2)-(BG37/2)+1</f>
        <v>1.5212698412698418</v>
      </c>
      <c r="BM37">
        <f t="shared" ref="BM37" si="217">BE37/BG37</f>
        <v>49.633554083885222</v>
      </c>
      <c r="BN37">
        <f t="shared" ref="BN37" si="218">BF37/BE37</f>
        <v>1.6877334993773347</v>
      </c>
      <c r="BO37">
        <f t="shared" ref="BO37" si="219">BH37/BE37</f>
        <v>0.82285180572851802</v>
      </c>
    </row>
    <row r="38" spans="1:67" x14ac:dyDescent="0.25">
      <c r="A38" t="s">
        <v>130</v>
      </c>
      <c r="B38" t="s">
        <v>44</v>
      </c>
      <c r="C38" t="s">
        <v>45</v>
      </c>
      <c r="D38" t="s">
        <v>128</v>
      </c>
      <c r="E38">
        <v>2.169</v>
      </c>
      <c r="F38">
        <v>0.747</v>
      </c>
      <c r="G38">
        <v>49.558</v>
      </c>
      <c r="H38">
        <v>2.1999999999999999E-2</v>
      </c>
      <c r="I38">
        <v>1</v>
      </c>
      <c r="N38" t="s">
        <v>47</v>
      </c>
      <c r="O38" t="s">
        <v>16</v>
      </c>
      <c r="P38">
        <v>0.01</v>
      </c>
      <c r="Q38">
        <v>1.1970000000000001</v>
      </c>
      <c r="R38">
        <v>5040.518</v>
      </c>
      <c r="S38">
        <v>0.92900000000000005</v>
      </c>
      <c r="T38">
        <v>42.83</v>
      </c>
      <c r="Y38" t="s">
        <v>47</v>
      </c>
      <c r="Z38" t="s">
        <v>17</v>
      </c>
      <c r="AA38">
        <v>1</v>
      </c>
      <c r="AB38">
        <v>6.5830000000000002</v>
      </c>
      <c r="AC38">
        <v>2286.6109999999999</v>
      </c>
      <c r="AD38">
        <v>0.13</v>
      </c>
      <c r="AE38">
        <v>6</v>
      </c>
      <c r="AJ38" t="s">
        <v>47</v>
      </c>
      <c r="AK38" t="s">
        <v>18</v>
      </c>
      <c r="AL38">
        <v>0.45400000000000001</v>
      </c>
      <c r="AM38" t="s">
        <v>130</v>
      </c>
      <c r="AN38" t="s">
        <v>131</v>
      </c>
      <c r="AO38" t="s">
        <v>44</v>
      </c>
      <c r="AP38" t="s">
        <v>45</v>
      </c>
      <c r="AQ38" t="s">
        <v>128</v>
      </c>
      <c r="AR38">
        <v>2.48</v>
      </c>
      <c r="AS38">
        <v>3.7469999999999999</v>
      </c>
      <c r="AT38">
        <v>4721.8289999999997</v>
      </c>
      <c r="AU38">
        <v>1.1919999999999999</v>
      </c>
      <c r="AV38">
        <v>48.08</v>
      </c>
      <c r="AW38" t="s">
        <v>47</v>
      </c>
      <c r="AX38" t="s">
        <v>19</v>
      </c>
      <c r="AY38" t="s">
        <v>49</v>
      </c>
    </row>
    <row r="39" spans="1:67" x14ac:dyDescent="0.25">
      <c r="A39" t="s">
        <v>132</v>
      </c>
      <c r="B39" t="s">
        <v>44</v>
      </c>
      <c r="C39" t="s">
        <v>45</v>
      </c>
      <c r="D39" t="s">
        <v>128</v>
      </c>
      <c r="E39">
        <v>2.1040000000000001</v>
      </c>
      <c r="F39">
        <v>0.753</v>
      </c>
      <c r="G39">
        <v>48.005000000000003</v>
      </c>
      <c r="H39">
        <v>2.1000000000000001E-2</v>
      </c>
      <c r="I39">
        <v>1</v>
      </c>
      <c r="N39" t="s">
        <v>47</v>
      </c>
      <c r="O39" t="s">
        <v>16</v>
      </c>
      <c r="P39">
        <v>0.01</v>
      </c>
      <c r="Q39">
        <v>1.2070000000000001</v>
      </c>
      <c r="R39">
        <v>4907.4960000000001</v>
      </c>
      <c r="S39">
        <v>0.90300000000000002</v>
      </c>
      <c r="T39">
        <v>42.92</v>
      </c>
      <c r="Y39" t="s">
        <v>47</v>
      </c>
      <c r="Z39" t="s">
        <v>17</v>
      </c>
      <c r="AA39">
        <v>1</v>
      </c>
      <c r="AB39">
        <v>6.5030000000000001</v>
      </c>
      <c r="AC39">
        <v>2221.223</v>
      </c>
      <c r="AD39">
        <v>0.127</v>
      </c>
      <c r="AE39">
        <v>6.01</v>
      </c>
      <c r="AJ39" t="s">
        <v>47</v>
      </c>
      <c r="AK39" t="s">
        <v>18</v>
      </c>
      <c r="AL39">
        <v>0.45300000000000001</v>
      </c>
      <c r="AM39" t="s">
        <v>132</v>
      </c>
      <c r="AN39" t="s">
        <v>133</v>
      </c>
      <c r="AO39" t="s">
        <v>44</v>
      </c>
      <c r="AP39" t="s">
        <v>45</v>
      </c>
      <c r="AQ39" t="s">
        <v>128</v>
      </c>
      <c r="AR39">
        <v>1.867</v>
      </c>
      <c r="AS39">
        <v>3.8</v>
      </c>
      <c r="AT39">
        <v>3616.1840000000002</v>
      </c>
      <c r="AU39">
        <v>0.86499999999999999</v>
      </c>
      <c r="AV39">
        <v>46.32</v>
      </c>
      <c r="AW39" t="s">
        <v>47</v>
      </c>
      <c r="AX39" t="s">
        <v>19</v>
      </c>
      <c r="AY39" t="s">
        <v>49</v>
      </c>
    </row>
    <row r="40" spans="1:67" x14ac:dyDescent="0.25">
      <c r="A40" t="s">
        <v>134</v>
      </c>
      <c r="B40" t="s">
        <v>44</v>
      </c>
      <c r="C40" t="s">
        <v>45</v>
      </c>
      <c r="D40" t="s">
        <v>135</v>
      </c>
      <c r="E40">
        <v>1.8129999999999999</v>
      </c>
      <c r="F40">
        <v>0.74</v>
      </c>
      <c r="G40">
        <v>57.701999999999998</v>
      </c>
      <c r="H40">
        <v>2.5000000000000001E-2</v>
      </c>
      <c r="I40">
        <v>1.39</v>
      </c>
      <c r="J40">
        <f t="shared" ref="J40" si="220">AVERAGE(I40:I42)</f>
        <v>1.4233333333333331</v>
      </c>
      <c r="K40">
        <f t="shared" ref="K40" si="221">STDEV(I40:I42)</f>
        <v>3.5118845842842493E-2</v>
      </c>
      <c r="L40">
        <f t="shared" ref="L40" si="222">K40/(SQRT(3))</f>
        <v>2.0275875100994083E-2</v>
      </c>
      <c r="M40">
        <f t="shared" ref="M40" si="223">(L40/J40)*100</f>
        <v>1.4245345504211302</v>
      </c>
      <c r="N40" t="s">
        <v>47</v>
      </c>
      <c r="O40" t="s">
        <v>16</v>
      </c>
      <c r="P40">
        <v>1.2999999999999999E-2</v>
      </c>
      <c r="Q40">
        <v>1.2</v>
      </c>
      <c r="R40">
        <v>4292.32</v>
      </c>
      <c r="S40">
        <v>0.78500000000000003</v>
      </c>
      <c r="T40">
        <v>43.27</v>
      </c>
      <c r="U40">
        <f t="shared" ref="U40" si="224">AVERAGE(T40:T42)</f>
        <v>43.356666666666662</v>
      </c>
      <c r="V40">
        <f t="shared" ref="V40" si="225">STDEV(T40:T42)</f>
        <v>7.5718777944000781E-2</v>
      </c>
      <c r="W40">
        <f t="shared" ref="W40" si="226">V40/(SQRT(3))</f>
        <v>4.371625682867835E-2</v>
      </c>
      <c r="X40">
        <f t="shared" ref="X40" si="227">(W40/U40)*100</f>
        <v>0.10082937686325445</v>
      </c>
      <c r="Y40" t="s">
        <v>47</v>
      </c>
      <c r="Z40" t="s">
        <v>17</v>
      </c>
      <c r="AA40">
        <v>1</v>
      </c>
      <c r="AB40">
        <v>6.2169999999999996</v>
      </c>
      <c r="AC40">
        <v>1889.2750000000001</v>
      </c>
      <c r="AD40">
        <v>0.108</v>
      </c>
      <c r="AE40">
        <v>5.95</v>
      </c>
      <c r="AF40">
        <f t="shared" ref="AF40" si="228">AVERAGE(AE40:AE42)</f>
        <v>5.9933333333333332</v>
      </c>
      <c r="AG40">
        <f t="shared" ref="AG40" si="229">STDEV(AE40:AE42)</f>
        <v>4.5092497528228866E-2</v>
      </c>
      <c r="AH40">
        <f t="shared" ref="AH40" si="230">AG40/(SQRT(3))</f>
        <v>2.6034165586355473E-2</v>
      </c>
      <c r="AI40">
        <f t="shared" ref="AI40" si="231">(AH40/AF40)*100</f>
        <v>0.43438541022840055</v>
      </c>
      <c r="AJ40" t="s">
        <v>47</v>
      </c>
      <c r="AK40" t="s">
        <v>18</v>
      </c>
      <c r="AL40">
        <v>0.44</v>
      </c>
      <c r="AM40" t="s">
        <v>134</v>
      </c>
      <c r="AN40" t="s">
        <v>136</v>
      </c>
      <c r="AO40" t="s">
        <v>44</v>
      </c>
      <c r="AP40" t="s">
        <v>45</v>
      </c>
      <c r="AQ40" t="s">
        <v>135</v>
      </c>
      <c r="AR40">
        <v>1.671</v>
      </c>
      <c r="AS40">
        <v>3.81</v>
      </c>
      <c r="AT40">
        <v>3085.8240000000001</v>
      </c>
      <c r="AU40">
        <v>0.72099999999999997</v>
      </c>
      <c r="AV40">
        <v>43.16</v>
      </c>
      <c r="AW40" t="s">
        <v>47</v>
      </c>
      <c r="AX40" t="s">
        <v>19</v>
      </c>
      <c r="AY40" t="s">
        <v>49</v>
      </c>
      <c r="AZ40">
        <f t="shared" ref="AZ40" si="232">AVERAGE(AV40:AV42)</f>
        <v>43.103333333333332</v>
      </c>
      <c r="BA40">
        <f t="shared" ref="BA40" si="233">STDEV(AV40:AV42)</f>
        <v>0.32868424564212489</v>
      </c>
      <c r="BB40">
        <f t="shared" ref="BB40" si="234">BA40/(SQRT(3))</f>
        <v>0.18976593769986991</v>
      </c>
      <c r="BC40">
        <f t="shared" ref="BC40" si="235">(BB40/AZ40)*100</f>
        <v>0.44025814948543018</v>
      </c>
      <c r="BE40">
        <f t="shared" ref="BE40" si="236">U40/12</f>
        <v>3.613055555555555</v>
      </c>
      <c r="BF40">
        <f t="shared" ref="BF40" si="237">AF40/1</f>
        <v>5.9933333333333332</v>
      </c>
      <c r="BG40">
        <f t="shared" ref="BG40" si="238">J40/14</f>
        <v>0.10166666666666666</v>
      </c>
      <c r="BH40">
        <f t="shared" ref="BH40" si="239">AZ40/16</f>
        <v>2.6939583333333332</v>
      </c>
      <c r="BJ40">
        <f t="shared" ref="BJ40" si="240">((2*BH40)-BF40+(3*BG40))/BE40</f>
        <v>-8.3147535942185019E-2</v>
      </c>
      <c r="BK40">
        <f t="shared" ref="BK40" si="241">1-(BJ40/4)+((3*BG40)/(4*BE40))</f>
        <v>1.041890904897363</v>
      </c>
      <c r="BL40">
        <f t="shared" ref="BL40" si="242">BE40-(BF40/2)-(BG40/2)+1</f>
        <v>1.5655555555555551</v>
      </c>
      <c r="BM40">
        <f t="shared" ref="BM40" si="243">BE40/BG40</f>
        <v>35.538251366120214</v>
      </c>
      <c r="BN40">
        <f t="shared" ref="BN40" si="244">BF40/BE40</f>
        <v>1.6587991081725226</v>
      </c>
      <c r="BO40">
        <f t="shared" ref="BO40" si="245">BH40/BE40</f>
        <v>0.74561774429153538</v>
      </c>
    </row>
    <row r="41" spans="1:67" x14ac:dyDescent="0.25">
      <c r="A41" t="s">
        <v>137</v>
      </c>
      <c r="B41" t="s">
        <v>44</v>
      </c>
      <c r="C41" t="s">
        <v>45</v>
      </c>
      <c r="D41" t="s">
        <v>135</v>
      </c>
      <c r="E41">
        <v>2.2959999999999998</v>
      </c>
      <c r="F41">
        <v>0.753</v>
      </c>
      <c r="G41">
        <v>74.506</v>
      </c>
      <c r="H41">
        <v>3.3000000000000002E-2</v>
      </c>
      <c r="I41">
        <v>1.42</v>
      </c>
      <c r="N41" t="s">
        <v>47</v>
      </c>
      <c r="O41" t="s">
        <v>16</v>
      </c>
      <c r="P41">
        <v>1.4E-2</v>
      </c>
      <c r="Q41">
        <v>1.1970000000000001</v>
      </c>
      <c r="R41">
        <v>5387.5870000000004</v>
      </c>
      <c r="S41">
        <v>0.997</v>
      </c>
      <c r="T41">
        <v>43.41</v>
      </c>
      <c r="Y41" t="s">
        <v>47</v>
      </c>
      <c r="Z41" t="s">
        <v>17</v>
      </c>
      <c r="AA41">
        <v>1</v>
      </c>
      <c r="AB41">
        <v>6.36</v>
      </c>
      <c r="AC41">
        <v>2415.4929999999999</v>
      </c>
      <c r="AD41">
        <v>0.13700000000000001</v>
      </c>
      <c r="AE41">
        <v>5.99</v>
      </c>
      <c r="AJ41" t="s">
        <v>47</v>
      </c>
      <c r="AK41" t="s">
        <v>18</v>
      </c>
      <c r="AL41">
        <v>0.44800000000000001</v>
      </c>
      <c r="AM41" t="s">
        <v>137</v>
      </c>
      <c r="AN41" t="s">
        <v>138</v>
      </c>
      <c r="AO41" t="s">
        <v>44</v>
      </c>
      <c r="AP41" t="s">
        <v>45</v>
      </c>
      <c r="AQ41" t="s">
        <v>135</v>
      </c>
      <c r="AR41">
        <v>1.639</v>
      </c>
      <c r="AS41">
        <v>3.83</v>
      </c>
      <c r="AT41">
        <v>3048.5720000000001</v>
      </c>
      <c r="AU41">
        <v>0.71099999999999997</v>
      </c>
      <c r="AV41">
        <v>43.4</v>
      </c>
      <c r="AW41" t="s">
        <v>47</v>
      </c>
      <c r="AX41" t="s">
        <v>19</v>
      </c>
      <c r="AY41" t="s">
        <v>49</v>
      </c>
    </row>
    <row r="42" spans="1:67" x14ac:dyDescent="0.25">
      <c r="A42" t="s">
        <v>139</v>
      </c>
      <c r="B42" t="s">
        <v>44</v>
      </c>
      <c r="C42" t="s">
        <v>45</v>
      </c>
      <c r="D42" t="s">
        <v>135</v>
      </c>
      <c r="E42">
        <v>2.089</v>
      </c>
      <c r="F42">
        <v>0.75</v>
      </c>
      <c r="G42">
        <v>69.915000000000006</v>
      </c>
      <c r="H42">
        <v>3.1E-2</v>
      </c>
      <c r="I42">
        <v>1.46</v>
      </c>
      <c r="N42" t="s">
        <v>47</v>
      </c>
      <c r="O42" t="s">
        <v>16</v>
      </c>
      <c r="P42">
        <v>1.4E-2</v>
      </c>
      <c r="Q42">
        <v>1.2</v>
      </c>
      <c r="R42">
        <v>4925.1099999999997</v>
      </c>
      <c r="S42">
        <v>0.90600000000000003</v>
      </c>
      <c r="T42">
        <v>43.39</v>
      </c>
      <c r="Y42" t="s">
        <v>47</v>
      </c>
      <c r="Z42" t="s">
        <v>17</v>
      </c>
      <c r="AA42">
        <v>1</v>
      </c>
      <c r="AB42">
        <v>6.3170000000000002</v>
      </c>
      <c r="AC42">
        <v>2213.6109999999999</v>
      </c>
      <c r="AD42">
        <v>0.126</v>
      </c>
      <c r="AE42">
        <v>6.04</v>
      </c>
      <c r="AJ42" t="s">
        <v>47</v>
      </c>
      <c r="AK42" t="s">
        <v>18</v>
      </c>
      <c r="AL42">
        <v>0.44900000000000001</v>
      </c>
      <c r="AM42" t="s">
        <v>139</v>
      </c>
      <c r="AN42" t="s">
        <v>140</v>
      </c>
      <c r="AO42" t="s">
        <v>44</v>
      </c>
      <c r="AP42" t="s">
        <v>45</v>
      </c>
      <c r="AQ42" t="s">
        <v>135</v>
      </c>
      <c r="AR42">
        <v>1.504</v>
      </c>
      <c r="AS42">
        <v>3.8530000000000002</v>
      </c>
      <c r="AT42">
        <v>2785.4490000000001</v>
      </c>
      <c r="AU42">
        <v>0.64300000000000002</v>
      </c>
      <c r="AV42">
        <v>42.75</v>
      </c>
      <c r="AW42" t="s">
        <v>47</v>
      </c>
      <c r="AX42" t="s">
        <v>19</v>
      </c>
      <c r="AY42" t="s">
        <v>49</v>
      </c>
    </row>
    <row r="44" spans="1:67" x14ac:dyDescent="0.25">
      <c r="A44" t="s">
        <v>176</v>
      </c>
    </row>
    <row r="45" spans="1:67" x14ac:dyDescent="0.25">
      <c r="C45" t="s">
        <v>91</v>
      </c>
      <c r="D45" t="s">
        <v>14</v>
      </c>
      <c r="E45" t="s">
        <v>15</v>
      </c>
      <c r="F45" t="s">
        <v>16</v>
      </c>
      <c r="G45" t="s">
        <v>16</v>
      </c>
      <c r="H45" t="s">
        <v>16</v>
      </c>
      <c r="I45" t="s">
        <v>16</v>
      </c>
      <c r="N45" t="s">
        <v>16</v>
      </c>
      <c r="O45" t="s">
        <v>16</v>
      </c>
      <c r="P45" t="s">
        <v>16</v>
      </c>
      <c r="Q45" t="s">
        <v>17</v>
      </c>
      <c r="R45" t="s">
        <v>17</v>
      </c>
      <c r="S45" t="s">
        <v>17</v>
      </c>
      <c r="T45" t="s">
        <v>17</v>
      </c>
      <c r="Y45" t="s">
        <v>17</v>
      </c>
      <c r="Z45" t="s">
        <v>17</v>
      </c>
      <c r="AA45" t="s">
        <v>17</v>
      </c>
      <c r="AB45" t="s">
        <v>18</v>
      </c>
      <c r="AC45" t="s">
        <v>18</v>
      </c>
      <c r="AD45" t="s">
        <v>18</v>
      </c>
      <c r="AE45" t="s">
        <v>18</v>
      </c>
      <c r="AJ45" t="s">
        <v>18</v>
      </c>
      <c r="AK45" t="s">
        <v>18</v>
      </c>
      <c r="AL45" t="s">
        <v>18</v>
      </c>
      <c r="AP45" t="s">
        <v>91</v>
      </c>
      <c r="AQ45" t="s">
        <v>14</v>
      </c>
      <c r="AR45" t="s">
        <v>15</v>
      </c>
      <c r="AS45" t="s">
        <v>19</v>
      </c>
      <c r="AT45" t="s">
        <v>19</v>
      </c>
      <c r="AU45" t="s">
        <v>19</v>
      </c>
      <c r="AV45" t="s">
        <v>19</v>
      </c>
      <c r="AW45" t="s">
        <v>19</v>
      </c>
      <c r="AX45" t="s">
        <v>19</v>
      </c>
      <c r="AY45" t="s">
        <v>19</v>
      </c>
      <c r="AZ45" t="s">
        <v>92</v>
      </c>
      <c r="BA45" t="s">
        <v>93</v>
      </c>
      <c r="BB45" t="s">
        <v>38</v>
      </c>
      <c r="BC45" t="s">
        <v>39</v>
      </c>
      <c r="BE45" t="s">
        <v>20</v>
      </c>
      <c r="BF45" t="s">
        <v>21</v>
      </c>
      <c r="BG45" t="s">
        <v>22</v>
      </c>
      <c r="BH45" t="s">
        <v>23</v>
      </c>
      <c r="BJ45" t="s">
        <v>24</v>
      </c>
      <c r="BK45" t="s">
        <v>2</v>
      </c>
      <c r="BL45" t="s">
        <v>25</v>
      </c>
      <c r="BM45" t="s">
        <v>26</v>
      </c>
      <c r="BN45" t="s">
        <v>27</v>
      </c>
      <c r="BO45" t="s">
        <v>28</v>
      </c>
    </row>
    <row r="46" spans="1:67" x14ac:dyDescent="0.25">
      <c r="F46" t="s">
        <v>94</v>
      </c>
      <c r="G46" t="s">
        <v>29</v>
      </c>
      <c r="H46" t="s">
        <v>30</v>
      </c>
      <c r="I46" t="s">
        <v>30</v>
      </c>
      <c r="J46" t="s">
        <v>95</v>
      </c>
      <c r="K46" t="s">
        <v>96</v>
      </c>
      <c r="L46" t="s">
        <v>31</v>
      </c>
      <c r="M46" t="s">
        <v>32</v>
      </c>
      <c r="N46" t="s">
        <v>37</v>
      </c>
      <c r="O46" t="s">
        <v>97</v>
      </c>
      <c r="P46" t="s">
        <v>98</v>
      </c>
      <c r="Q46" t="s">
        <v>94</v>
      </c>
      <c r="R46" t="s">
        <v>29</v>
      </c>
      <c r="S46" t="s">
        <v>30</v>
      </c>
      <c r="T46" t="s">
        <v>30</v>
      </c>
      <c r="Y46" t="s">
        <v>37</v>
      </c>
      <c r="Z46" t="s">
        <v>97</v>
      </c>
      <c r="AA46" t="s">
        <v>98</v>
      </c>
      <c r="AB46" t="s">
        <v>94</v>
      </c>
      <c r="AC46" t="s">
        <v>29</v>
      </c>
      <c r="AD46" t="s">
        <v>30</v>
      </c>
      <c r="AE46" t="s">
        <v>30</v>
      </c>
      <c r="AJ46" t="s">
        <v>37</v>
      </c>
      <c r="AK46" t="s">
        <v>97</v>
      </c>
      <c r="AL46" t="s">
        <v>98</v>
      </c>
      <c r="AS46" t="s">
        <v>94</v>
      </c>
      <c r="AT46" t="s">
        <v>29</v>
      </c>
      <c r="AU46" t="s">
        <v>30</v>
      </c>
      <c r="AV46" t="s">
        <v>30</v>
      </c>
      <c r="AW46" t="s">
        <v>37</v>
      </c>
      <c r="AX46" t="s">
        <v>97</v>
      </c>
      <c r="AY46" t="s">
        <v>98</v>
      </c>
    </row>
    <row r="47" spans="1:67" x14ac:dyDescent="0.25">
      <c r="F47" t="s">
        <v>99</v>
      </c>
      <c r="H47" t="s">
        <v>40</v>
      </c>
      <c r="I47" t="s">
        <v>41</v>
      </c>
      <c r="N47" t="s">
        <v>42</v>
      </c>
      <c r="O47" t="s">
        <v>100</v>
      </c>
      <c r="Q47" t="s">
        <v>99</v>
      </c>
      <c r="S47" t="s">
        <v>40</v>
      </c>
      <c r="T47" t="s">
        <v>41</v>
      </c>
      <c r="U47" t="s">
        <v>101</v>
      </c>
      <c r="V47" t="s">
        <v>102</v>
      </c>
      <c r="W47" t="s">
        <v>33</v>
      </c>
      <c r="X47" t="s">
        <v>34</v>
      </c>
      <c r="Y47" t="s">
        <v>42</v>
      </c>
      <c r="Z47" t="s">
        <v>100</v>
      </c>
      <c r="AB47" t="s">
        <v>99</v>
      </c>
      <c r="AD47" t="s">
        <v>40</v>
      </c>
      <c r="AE47" t="s">
        <v>41</v>
      </c>
      <c r="AF47" t="s">
        <v>103</v>
      </c>
      <c r="AG47" t="s">
        <v>104</v>
      </c>
      <c r="AH47" t="s">
        <v>35</v>
      </c>
      <c r="AI47" t="s">
        <v>36</v>
      </c>
      <c r="AJ47" t="s">
        <v>42</v>
      </c>
      <c r="AK47" t="s">
        <v>100</v>
      </c>
      <c r="AS47" t="s">
        <v>99</v>
      </c>
      <c r="AU47" t="s">
        <v>40</v>
      </c>
      <c r="AV47" t="s">
        <v>41</v>
      </c>
      <c r="AW47" t="s">
        <v>42</v>
      </c>
      <c r="AX47" t="s">
        <v>100</v>
      </c>
    </row>
    <row r="48" spans="1:67" x14ac:dyDescent="0.25">
      <c r="A48" t="s">
        <v>141</v>
      </c>
      <c r="B48" t="s">
        <v>44</v>
      </c>
      <c r="C48" t="s">
        <v>45</v>
      </c>
      <c r="D48" t="s">
        <v>142</v>
      </c>
      <c r="E48">
        <v>1.665</v>
      </c>
      <c r="F48">
        <v>0.74</v>
      </c>
      <c r="G48">
        <v>34.347000000000001</v>
      </c>
      <c r="H48">
        <v>1.4999999999999999E-2</v>
      </c>
      <c r="I48">
        <v>0.9</v>
      </c>
      <c r="J48">
        <f t="shared" ref="J48" si="246">AVERAGE(I48:I50)</f>
        <v>0.84333333333333338</v>
      </c>
      <c r="K48">
        <f t="shared" ref="K48" si="247">STDEV(I48:I50)</f>
        <v>6.0277137733417079E-2</v>
      </c>
      <c r="L48">
        <f t="shared" ref="L48" si="248">K48/(SQRT(3))</f>
        <v>3.4801021696368499E-2</v>
      </c>
      <c r="M48">
        <f t="shared" ref="M48" si="249">(L48/J48)*100</f>
        <v>4.1266033632057502</v>
      </c>
      <c r="N48" t="s">
        <v>47</v>
      </c>
      <c r="O48" t="s">
        <v>16</v>
      </c>
      <c r="P48">
        <v>8.9999999999999993E-3</v>
      </c>
      <c r="Q48">
        <v>1.2070000000000001</v>
      </c>
      <c r="R48">
        <v>3827.8679999999999</v>
      </c>
      <c r="S48">
        <v>0.69599999999999995</v>
      </c>
      <c r="T48">
        <v>41.81</v>
      </c>
      <c r="U48">
        <f t="shared" ref="U48" si="250">AVERAGE(T48:T50)</f>
        <v>41.736666666666665</v>
      </c>
      <c r="V48">
        <f t="shared" ref="V48" si="251">STDEV(T48:T50)</f>
        <v>7.0237691685685444E-2</v>
      </c>
      <c r="W48">
        <f t="shared" ref="W48" si="252">V48/(SQRT(3))</f>
        <v>4.055175020198843E-2</v>
      </c>
      <c r="X48">
        <f t="shared" ref="X48" si="253">(W48/U48)*100</f>
        <v>9.7160970055079704E-2</v>
      </c>
      <c r="Y48" t="s">
        <v>47</v>
      </c>
      <c r="Z48" t="s">
        <v>17</v>
      </c>
      <c r="AA48">
        <v>1</v>
      </c>
      <c r="AB48">
        <v>6.1669999999999998</v>
      </c>
      <c r="AC48">
        <v>1741.8679999999999</v>
      </c>
      <c r="AD48">
        <v>0.1</v>
      </c>
      <c r="AE48">
        <v>5.98</v>
      </c>
      <c r="AF48">
        <f t="shared" ref="AF48" si="254">AVERAGE(AE48:AE50)</f>
        <v>5.9766666666666666</v>
      </c>
      <c r="AG48">
        <f t="shared" ref="AG48" si="255">STDEV(AE48:AE50)</f>
        <v>2.5166114784235766E-2</v>
      </c>
      <c r="AH48">
        <f t="shared" ref="AH48" si="256">AG48/(SQRT(3))</f>
        <v>1.4529663145135541E-2</v>
      </c>
      <c r="AI48">
        <f t="shared" ref="AI48" si="257">(AH48/AF48)*100</f>
        <v>0.24310646645514011</v>
      </c>
      <c r="AJ48" t="s">
        <v>47</v>
      </c>
      <c r="AK48" t="s">
        <v>18</v>
      </c>
      <c r="AL48">
        <v>0.45500000000000002</v>
      </c>
      <c r="AM48" t="s">
        <v>141</v>
      </c>
      <c r="AN48" t="s">
        <v>143</v>
      </c>
      <c r="AO48" t="s">
        <v>44</v>
      </c>
      <c r="AP48" t="s">
        <v>45</v>
      </c>
      <c r="AQ48" t="s">
        <v>142</v>
      </c>
      <c r="AR48">
        <v>2.0710000000000002</v>
      </c>
      <c r="AS48">
        <v>3.7930000000000001</v>
      </c>
      <c r="AT48">
        <v>4001.9740000000002</v>
      </c>
      <c r="AU48">
        <v>0.97399999999999998</v>
      </c>
      <c r="AV48">
        <v>47.04</v>
      </c>
      <c r="AW48" t="s">
        <v>47</v>
      </c>
      <c r="AX48" t="s">
        <v>19</v>
      </c>
      <c r="AY48" t="s">
        <v>49</v>
      </c>
      <c r="AZ48">
        <f t="shared" ref="AZ48" si="258">AVERAGE(AV48:AV50)</f>
        <v>46.303333333333342</v>
      </c>
      <c r="BA48">
        <f t="shared" ref="BA48" si="259">STDEV(AV48:AV50)</f>
        <v>0.67987743993555982</v>
      </c>
      <c r="BB48">
        <f t="shared" ref="BB48" si="260">BA48/(SQRT(3))</f>
        <v>0.39252742296274912</v>
      </c>
      <c r="BC48">
        <f t="shared" ref="BC48" si="261">(BB48/AZ48)*100</f>
        <v>0.84773037858199352</v>
      </c>
      <c r="BE48">
        <f>U48/12</f>
        <v>3.4780555555555552</v>
      </c>
      <c r="BF48">
        <f>AF48/1</f>
        <v>5.9766666666666666</v>
      </c>
      <c r="BG48">
        <f>J48/14</f>
        <v>6.0238095238095243E-2</v>
      </c>
      <c r="BH48">
        <f>AZ48/16</f>
        <v>2.8939583333333339</v>
      </c>
      <c r="BJ48">
        <f>((2*BH48)-BF48+(3*BG48))/BE48</f>
        <v>-2.3104042351703006E-3</v>
      </c>
      <c r="BK48">
        <f>1-(BJ48/4)+((3*BG48)/(4*BE48))</f>
        <v>1.0135672070920851</v>
      </c>
      <c r="BL48">
        <f>BE48-(BF48/2)-(BG48/2)+1</f>
        <v>1.4596031746031743</v>
      </c>
      <c r="BM48">
        <f>BE48/BG48</f>
        <v>57.738471673254274</v>
      </c>
      <c r="BN48">
        <f>BF48/BE48</f>
        <v>1.7183930995926844</v>
      </c>
      <c r="BO48">
        <f>BH48/BE48</f>
        <v>0.83206213561217179</v>
      </c>
    </row>
    <row r="49" spans="1:67" x14ac:dyDescent="0.25">
      <c r="A49" t="s">
        <v>144</v>
      </c>
      <c r="B49" t="s">
        <v>44</v>
      </c>
      <c r="C49" t="s">
        <v>45</v>
      </c>
      <c r="D49" t="s">
        <v>142</v>
      </c>
      <c r="E49">
        <v>2.0289999999999999</v>
      </c>
      <c r="F49">
        <v>0.747</v>
      </c>
      <c r="G49">
        <v>39.332999999999998</v>
      </c>
      <c r="H49">
        <v>1.7000000000000001E-2</v>
      </c>
      <c r="I49">
        <v>0.85</v>
      </c>
      <c r="N49" t="s">
        <v>47</v>
      </c>
      <c r="O49" t="s">
        <v>16</v>
      </c>
      <c r="P49">
        <v>8.9999999999999993E-3</v>
      </c>
      <c r="Q49">
        <v>1.1970000000000001</v>
      </c>
      <c r="R49">
        <v>4615.7740000000003</v>
      </c>
      <c r="S49">
        <v>0.84699999999999998</v>
      </c>
      <c r="T49">
        <v>41.73</v>
      </c>
      <c r="Y49" t="s">
        <v>47</v>
      </c>
      <c r="Z49" t="s">
        <v>17</v>
      </c>
      <c r="AA49">
        <v>1</v>
      </c>
      <c r="AB49">
        <v>6.2930000000000001</v>
      </c>
      <c r="AC49">
        <v>2117.942</v>
      </c>
      <c r="AD49">
        <v>0.121</v>
      </c>
      <c r="AE49">
        <v>5.95</v>
      </c>
      <c r="AJ49" t="s">
        <v>47</v>
      </c>
      <c r="AK49" t="s">
        <v>18</v>
      </c>
      <c r="AL49">
        <v>0.45900000000000002</v>
      </c>
      <c r="AM49" t="s">
        <v>144</v>
      </c>
      <c r="AN49" t="s">
        <v>145</v>
      </c>
      <c r="AO49" t="s">
        <v>44</v>
      </c>
      <c r="AP49" t="s">
        <v>45</v>
      </c>
      <c r="AQ49" t="s">
        <v>142</v>
      </c>
      <c r="AR49">
        <v>2.0910000000000002</v>
      </c>
      <c r="AS49">
        <v>3.8</v>
      </c>
      <c r="AT49">
        <v>3971.36</v>
      </c>
      <c r="AU49">
        <v>0.96499999999999997</v>
      </c>
      <c r="AV49">
        <v>46.17</v>
      </c>
      <c r="AW49" t="s">
        <v>47</v>
      </c>
      <c r="AX49" t="s">
        <v>19</v>
      </c>
      <c r="AY49" t="s">
        <v>49</v>
      </c>
    </row>
    <row r="50" spans="1:67" x14ac:dyDescent="0.25">
      <c r="A50" t="s">
        <v>146</v>
      </c>
      <c r="B50" t="s">
        <v>44</v>
      </c>
      <c r="C50" t="s">
        <v>45</v>
      </c>
      <c r="D50" t="s">
        <v>142</v>
      </c>
      <c r="E50">
        <v>2.2949999999999999</v>
      </c>
      <c r="F50">
        <v>0.747</v>
      </c>
      <c r="G50">
        <v>41.238</v>
      </c>
      <c r="H50">
        <v>1.7999999999999999E-2</v>
      </c>
      <c r="I50">
        <v>0.78</v>
      </c>
      <c r="N50" t="s">
        <v>47</v>
      </c>
      <c r="O50" t="s">
        <v>16</v>
      </c>
      <c r="P50">
        <v>8.0000000000000002E-3</v>
      </c>
      <c r="Q50">
        <v>1.19</v>
      </c>
      <c r="R50">
        <v>5181.3230000000003</v>
      </c>
      <c r="S50">
        <v>0.95599999999999996</v>
      </c>
      <c r="T50">
        <v>41.67</v>
      </c>
      <c r="Y50" t="s">
        <v>47</v>
      </c>
      <c r="Z50" t="s">
        <v>17</v>
      </c>
      <c r="AA50">
        <v>1</v>
      </c>
      <c r="AB50">
        <v>6.3529999999999998</v>
      </c>
      <c r="AC50">
        <v>2420.319</v>
      </c>
      <c r="AD50">
        <v>0.13800000000000001</v>
      </c>
      <c r="AE50">
        <v>6</v>
      </c>
      <c r="AJ50" t="s">
        <v>47</v>
      </c>
      <c r="AK50" t="s">
        <v>18</v>
      </c>
      <c r="AL50">
        <v>0.46700000000000003</v>
      </c>
      <c r="AM50" t="s">
        <v>146</v>
      </c>
      <c r="AN50" t="s">
        <v>147</v>
      </c>
      <c r="AO50" t="s">
        <v>44</v>
      </c>
      <c r="AP50" t="s">
        <v>45</v>
      </c>
      <c r="AQ50" t="s">
        <v>142</v>
      </c>
      <c r="AR50">
        <v>2.1890000000000001</v>
      </c>
      <c r="AS50">
        <v>3.79</v>
      </c>
      <c r="AT50">
        <v>4091.79</v>
      </c>
      <c r="AU50">
        <v>1</v>
      </c>
      <c r="AV50">
        <v>45.7</v>
      </c>
      <c r="AW50" t="s">
        <v>47</v>
      </c>
      <c r="AX50" t="s">
        <v>19</v>
      </c>
      <c r="AY50" t="s">
        <v>49</v>
      </c>
    </row>
    <row r="51" spans="1:67" x14ac:dyDescent="0.25">
      <c r="A51" t="s">
        <v>148</v>
      </c>
      <c r="B51" t="s">
        <v>44</v>
      </c>
      <c r="C51" t="s">
        <v>45</v>
      </c>
      <c r="D51" t="s">
        <v>149</v>
      </c>
      <c r="E51">
        <v>1.704</v>
      </c>
      <c r="F51">
        <v>0.74299999999999999</v>
      </c>
      <c r="G51">
        <v>40.679000000000002</v>
      </c>
      <c r="H51">
        <v>1.7999999999999999E-2</v>
      </c>
      <c r="I51">
        <v>1.04</v>
      </c>
      <c r="J51">
        <f t="shared" ref="J51" si="262">AVERAGE(I51:I53)</f>
        <v>1.03</v>
      </c>
      <c r="K51">
        <f t="shared" ref="K51" si="263">STDEV(I51:I53)</f>
        <v>1.0000000000000009E-2</v>
      </c>
      <c r="L51">
        <f t="shared" ref="L51" si="264">K51/(SQRT(3))</f>
        <v>5.7735026918962632E-3</v>
      </c>
      <c r="M51">
        <f t="shared" ref="M51" si="265">(L51/J51)*100</f>
        <v>0.560534241931676</v>
      </c>
      <c r="N51" t="s">
        <v>47</v>
      </c>
      <c r="O51" t="s">
        <v>16</v>
      </c>
      <c r="P51">
        <v>0.01</v>
      </c>
      <c r="Q51">
        <v>1.2130000000000001</v>
      </c>
      <c r="R51">
        <v>3907.8789999999999</v>
      </c>
      <c r="S51">
        <v>0.71099999999999997</v>
      </c>
      <c r="T51">
        <v>41.75</v>
      </c>
      <c r="U51">
        <f t="shared" ref="U51" si="266">AVERAGE(T51:T53)</f>
        <v>41.833333333333336</v>
      </c>
      <c r="V51">
        <f t="shared" ref="V51" si="267">STDEV(T51:T53)</f>
        <v>7.3711147958320053E-2</v>
      </c>
      <c r="W51">
        <f t="shared" ref="W51" si="268">V51/(SQRT(3))</f>
        <v>4.2557151116012416E-2</v>
      </c>
      <c r="X51">
        <f t="shared" ref="X51" si="269">(W51/U51)*100</f>
        <v>0.10173024171158346</v>
      </c>
      <c r="Y51" t="s">
        <v>47</v>
      </c>
      <c r="Z51" t="s">
        <v>17</v>
      </c>
      <c r="AA51">
        <v>1</v>
      </c>
      <c r="AB51">
        <v>6.2370000000000001</v>
      </c>
      <c r="AC51">
        <v>1812.0630000000001</v>
      </c>
      <c r="AD51">
        <v>0.104</v>
      </c>
      <c r="AE51">
        <v>6.08</v>
      </c>
      <c r="AF51">
        <f t="shared" ref="AF51" si="270">AVERAGE(AE51:AE53)</f>
        <v>6.0233333333333334</v>
      </c>
      <c r="AG51">
        <f t="shared" ref="AG51" si="271">STDEV(AE51:AE53)</f>
        <v>4.9328828623162443E-2</v>
      </c>
      <c r="AH51">
        <f t="shared" ref="AH51" si="272">AG51/(SQRT(3))</f>
        <v>2.8480012484391755E-2</v>
      </c>
      <c r="AI51">
        <f t="shared" ref="AI51" si="273">(AH51/AF51)*100</f>
        <v>0.47282809880008447</v>
      </c>
      <c r="AJ51" t="s">
        <v>47</v>
      </c>
      <c r="AK51" t="s">
        <v>18</v>
      </c>
      <c r="AL51">
        <v>0.46400000000000002</v>
      </c>
      <c r="AM51" t="s">
        <v>148</v>
      </c>
      <c r="AN51" t="s">
        <v>150</v>
      </c>
      <c r="AO51" t="s">
        <v>44</v>
      </c>
      <c r="AP51" t="s">
        <v>45</v>
      </c>
      <c r="AQ51" t="s">
        <v>149</v>
      </c>
      <c r="AR51">
        <v>1.615</v>
      </c>
      <c r="AS51">
        <v>3.827</v>
      </c>
      <c r="AT51">
        <v>3107.873</v>
      </c>
      <c r="AU51">
        <v>0.72699999999999998</v>
      </c>
      <c r="AV51">
        <v>45.02</v>
      </c>
      <c r="AW51" t="s">
        <v>47</v>
      </c>
      <c r="AX51" t="s">
        <v>19</v>
      </c>
      <c r="AY51" t="s">
        <v>49</v>
      </c>
      <c r="AZ51">
        <f t="shared" ref="AZ51" si="274">AVERAGE(AV51:AV53)</f>
        <v>46.393333333333338</v>
      </c>
      <c r="BA51">
        <f t="shared" ref="BA51" si="275">STDEV(AV51:AV53)</f>
        <v>1.2863255160857729</v>
      </c>
      <c r="BB51">
        <f t="shared" ref="BB51" si="276">BA51/(SQRT(3))</f>
        <v>0.74266038297760539</v>
      </c>
      <c r="BC51">
        <f t="shared" ref="BC51" si="277">(BB51/AZ51)*100</f>
        <v>1.6007911689415262</v>
      </c>
      <c r="BE51">
        <f t="shared" ref="BE51" si="278">U51/12</f>
        <v>3.4861111111111112</v>
      </c>
      <c r="BF51">
        <f t="shared" ref="BF51" si="279">AF51/1</f>
        <v>6.0233333333333334</v>
      </c>
      <c r="BG51">
        <f t="shared" ref="BG51" si="280">J51/14</f>
        <v>7.3571428571428579E-2</v>
      </c>
      <c r="BH51">
        <f t="shared" ref="BH51" si="281">AZ51/16</f>
        <v>2.8995833333333336</v>
      </c>
      <c r="BJ51">
        <f t="shared" ref="BJ51" si="282">((2*BH51)-BF51+(3*BG51))/BE51</f>
        <v>-9.9032441661908721E-4</v>
      </c>
      <c r="BK51">
        <f t="shared" ref="BK51" si="283">1-(BJ51/4)+((3*BG51)/(4*BE51))</f>
        <v>1.0160756972111553</v>
      </c>
      <c r="BL51">
        <f t="shared" ref="BL51" si="284">BE51-(BF51/2)-(BG51/2)+1</f>
        <v>1.4376587301587302</v>
      </c>
      <c r="BM51">
        <f t="shared" ref="BM51" si="285">BE51/BG51</f>
        <v>47.384034519956849</v>
      </c>
      <c r="BN51">
        <f t="shared" ref="BN51" si="286">BF51/BE51</f>
        <v>1.7278087649402389</v>
      </c>
      <c r="BO51">
        <f t="shared" ref="BO51" si="287">BH51/BE51</f>
        <v>0.83175298804780884</v>
      </c>
    </row>
    <row r="52" spans="1:67" x14ac:dyDescent="0.25">
      <c r="A52" t="s">
        <v>151</v>
      </c>
      <c r="B52" t="s">
        <v>44</v>
      </c>
      <c r="C52" t="s">
        <v>45</v>
      </c>
      <c r="D52" t="s">
        <v>149</v>
      </c>
      <c r="E52">
        <v>2.0819999999999999</v>
      </c>
      <c r="F52">
        <v>0.747</v>
      </c>
      <c r="G52">
        <v>48.835000000000001</v>
      </c>
      <c r="H52">
        <v>2.1000000000000001E-2</v>
      </c>
      <c r="I52">
        <v>1.02</v>
      </c>
      <c r="N52" t="s">
        <v>47</v>
      </c>
      <c r="O52" t="s">
        <v>16</v>
      </c>
      <c r="P52">
        <v>0.01</v>
      </c>
      <c r="Q52">
        <v>1.2030000000000001</v>
      </c>
      <c r="R52">
        <v>4745.08</v>
      </c>
      <c r="S52">
        <v>0.872</v>
      </c>
      <c r="T52">
        <v>41.86</v>
      </c>
      <c r="Y52" t="s">
        <v>47</v>
      </c>
      <c r="Z52" t="s">
        <v>17</v>
      </c>
      <c r="AA52">
        <v>1</v>
      </c>
      <c r="AB52">
        <v>6.3570000000000002</v>
      </c>
      <c r="AC52">
        <v>2188.6660000000002</v>
      </c>
      <c r="AD52">
        <v>0.125</v>
      </c>
      <c r="AE52">
        <v>5.99</v>
      </c>
      <c r="AJ52" t="s">
        <v>47</v>
      </c>
      <c r="AK52" t="s">
        <v>18</v>
      </c>
      <c r="AL52">
        <v>0.46100000000000002</v>
      </c>
      <c r="AM52" t="s">
        <v>151</v>
      </c>
      <c r="AN52" t="s">
        <v>152</v>
      </c>
      <c r="AO52" t="s">
        <v>44</v>
      </c>
      <c r="AP52" t="s">
        <v>45</v>
      </c>
      <c r="AQ52" t="s">
        <v>149</v>
      </c>
      <c r="AR52">
        <v>2.5830000000000002</v>
      </c>
      <c r="AS52">
        <v>3.74</v>
      </c>
      <c r="AT52">
        <v>4836.0169999999998</v>
      </c>
      <c r="AU52">
        <v>1.2290000000000001</v>
      </c>
      <c r="AV52">
        <v>47.57</v>
      </c>
      <c r="AW52" t="s">
        <v>47</v>
      </c>
      <c r="AX52" t="s">
        <v>19</v>
      </c>
      <c r="AY52" t="s">
        <v>49</v>
      </c>
    </row>
    <row r="53" spans="1:67" x14ac:dyDescent="0.25">
      <c r="A53" t="s">
        <v>153</v>
      </c>
      <c r="B53" t="s">
        <v>44</v>
      </c>
      <c r="C53" t="s">
        <v>45</v>
      </c>
      <c r="D53" t="s">
        <v>149</v>
      </c>
      <c r="E53">
        <v>2.1589999999999998</v>
      </c>
      <c r="F53">
        <v>0.753</v>
      </c>
      <c r="G53">
        <v>50.722999999999999</v>
      </c>
      <c r="H53">
        <v>2.1999999999999999E-2</v>
      </c>
      <c r="I53">
        <v>1.03</v>
      </c>
      <c r="N53" t="s">
        <v>47</v>
      </c>
      <c r="O53" t="s">
        <v>16</v>
      </c>
      <c r="P53">
        <v>0.01</v>
      </c>
      <c r="Q53">
        <v>1.21</v>
      </c>
      <c r="R53">
        <v>4914.3329999999996</v>
      </c>
      <c r="S53">
        <v>0.90400000000000003</v>
      </c>
      <c r="T53">
        <v>41.89</v>
      </c>
      <c r="Y53" t="s">
        <v>47</v>
      </c>
      <c r="Z53" t="s">
        <v>17</v>
      </c>
      <c r="AA53">
        <v>1</v>
      </c>
      <c r="AB53">
        <v>6.343</v>
      </c>
      <c r="AC53">
        <v>2275.0320000000002</v>
      </c>
      <c r="AD53">
        <v>0.13</v>
      </c>
      <c r="AE53">
        <v>6</v>
      </c>
      <c r="AJ53" t="s">
        <v>47</v>
      </c>
      <c r="AK53" t="s">
        <v>18</v>
      </c>
      <c r="AL53">
        <v>0.46300000000000002</v>
      </c>
      <c r="AM53" t="s">
        <v>153</v>
      </c>
      <c r="AN53" t="s">
        <v>154</v>
      </c>
      <c r="AO53" t="s">
        <v>44</v>
      </c>
      <c r="AP53" t="s">
        <v>45</v>
      </c>
      <c r="AQ53" t="s">
        <v>149</v>
      </c>
      <c r="AR53">
        <v>2.109</v>
      </c>
      <c r="AS53">
        <v>3.7829999999999999</v>
      </c>
      <c r="AT53">
        <v>4030.6840000000002</v>
      </c>
      <c r="AU53">
        <v>0.98299999999999998</v>
      </c>
      <c r="AV53">
        <v>46.59</v>
      </c>
      <c r="AW53" t="s">
        <v>47</v>
      </c>
      <c r="AX53" t="s">
        <v>19</v>
      </c>
      <c r="AY53" t="s">
        <v>49</v>
      </c>
    </row>
    <row r="54" spans="1:67" x14ac:dyDescent="0.25">
      <c r="A54" t="s">
        <v>155</v>
      </c>
      <c r="B54" t="s">
        <v>44</v>
      </c>
      <c r="C54" t="s">
        <v>45</v>
      </c>
      <c r="D54" t="s">
        <v>156</v>
      </c>
      <c r="E54">
        <v>1.8340000000000001</v>
      </c>
      <c r="F54">
        <v>0.74299999999999999</v>
      </c>
      <c r="G54">
        <v>49.258000000000003</v>
      </c>
      <c r="H54">
        <v>2.1000000000000001E-2</v>
      </c>
      <c r="I54">
        <v>1.17</v>
      </c>
      <c r="J54">
        <f t="shared" ref="J54" si="288">AVERAGE(I54:I56)</f>
        <v>1.1633333333333333</v>
      </c>
      <c r="K54">
        <f t="shared" ref="K54" si="289">STDEV(I54:I56)</f>
        <v>1.1547005383792525E-2</v>
      </c>
      <c r="L54">
        <f t="shared" ref="L54" si="290">K54/(SQRT(3))</f>
        <v>6.6666666666666723E-3</v>
      </c>
      <c r="M54">
        <f t="shared" ref="M54" si="291">(L54/J54)*100</f>
        <v>0.57306590257879708</v>
      </c>
      <c r="N54" t="s">
        <v>47</v>
      </c>
      <c r="O54" t="s">
        <v>16</v>
      </c>
      <c r="P54">
        <v>1.0999999999999999E-2</v>
      </c>
      <c r="Q54">
        <v>1.2030000000000001</v>
      </c>
      <c r="R54">
        <v>4315.6610000000001</v>
      </c>
      <c r="S54">
        <v>0.78900000000000003</v>
      </c>
      <c r="T54">
        <v>43.02</v>
      </c>
      <c r="U54">
        <f t="shared" ref="U54" si="292">AVERAGE(T54:T56)</f>
        <v>43.123333333333335</v>
      </c>
      <c r="V54">
        <f t="shared" ref="V54" si="293">STDEV(T54:T56)</f>
        <v>0.11676186592091177</v>
      </c>
      <c r="W54">
        <f t="shared" ref="W54" si="294">V54/(SQRT(3))</f>
        <v>6.741249472052141E-2</v>
      </c>
      <c r="X54">
        <f t="shared" ref="X54" si="295">(W54/U54)*100</f>
        <v>0.15632486987830579</v>
      </c>
      <c r="Y54" t="s">
        <v>47</v>
      </c>
      <c r="Z54" t="s">
        <v>17</v>
      </c>
      <c r="AA54">
        <v>1</v>
      </c>
      <c r="AB54">
        <v>6.42</v>
      </c>
      <c r="AC54">
        <v>1963.7059999999999</v>
      </c>
      <c r="AD54">
        <v>0.112</v>
      </c>
      <c r="AE54">
        <v>6.11</v>
      </c>
      <c r="AF54">
        <f t="shared" ref="AF54" si="296">AVERAGE(AE54:AE56)</f>
        <v>6.1000000000000005</v>
      </c>
      <c r="AG54">
        <f t="shared" ref="AG54" si="297">STDEV(AE54:AE56)</f>
        <v>1.7320508075688915E-2</v>
      </c>
      <c r="AH54">
        <f t="shared" ref="AH54" si="298">AG54/(SQRT(3))</f>
        <v>1.0000000000000083E-2</v>
      </c>
      <c r="AI54">
        <f t="shared" ref="AI54" si="299">(AH54/AF54)*100</f>
        <v>0.16393442622950954</v>
      </c>
      <c r="AJ54" t="s">
        <v>47</v>
      </c>
      <c r="AK54" t="s">
        <v>18</v>
      </c>
      <c r="AL54">
        <v>0.45500000000000002</v>
      </c>
      <c r="AM54" t="s">
        <v>155</v>
      </c>
      <c r="AN54" t="s">
        <v>157</v>
      </c>
      <c r="AO54" t="s">
        <v>44</v>
      </c>
      <c r="AP54" t="s">
        <v>45</v>
      </c>
      <c r="AQ54" t="s">
        <v>156</v>
      </c>
      <c r="AR54">
        <v>2.452</v>
      </c>
      <c r="AS54">
        <v>3.7530000000000001</v>
      </c>
      <c r="AT54">
        <v>4621.835</v>
      </c>
      <c r="AU54">
        <v>1.161</v>
      </c>
      <c r="AV54">
        <v>47.34</v>
      </c>
      <c r="AW54" t="s">
        <v>47</v>
      </c>
      <c r="AX54" t="s">
        <v>19</v>
      </c>
      <c r="AY54" t="s">
        <v>49</v>
      </c>
      <c r="AZ54">
        <f t="shared" ref="AZ54" si="300">AVERAGE(AV54:AV56)</f>
        <v>45.973333333333336</v>
      </c>
      <c r="BA54">
        <f t="shared" ref="BA54" si="301">STDEV(AV54:AV56)</f>
        <v>1.1836102962264814</v>
      </c>
      <c r="BB54">
        <f t="shared" ref="BB54" si="302">BA54/(SQRT(3))</f>
        <v>0.68335772314197174</v>
      </c>
      <c r="BC54">
        <f t="shared" ref="BC54" si="303">(BB54/AZ54)*100</f>
        <v>1.4864219615907157</v>
      </c>
      <c r="BE54">
        <f t="shared" ref="BE54" si="304">U54/12</f>
        <v>3.5936111111111111</v>
      </c>
      <c r="BF54">
        <f t="shared" ref="BF54" si="305">AF54/1</f>
        <v>6.1000000000000005</v>
      </c>
      <c r="BG54">
        <f t="shared" ref="BG54" si="306">J54/14</f>
        <v>8.3095238095238097E-2</v>
      </c>
      <c r="BH54">
        <f t="shared" ref="BH54" si="307">AZ54/16</f>
        <v>2.8733333333333335</v>
      </c>
      <c r="BJ54">
        <f t="shared" ref="BJ54" si="308">((2*BH54)-BF54+(3*BG54))/BE54</f>
        <v>-2.8953499928223637E-2</v>
      </c>
      <c r="BK54">
        <f t="shared" ref="BK54" si="309">1-(BJ54/4)+((3*BG54)/(4*BE54))</f>
        <v>1.0245806601221303</v>
      </c>
      <c r="BL54">
        <f t="shared" ref="BL54" si="310">BE54-(BF54/2)-(BG54/2)+1</f>
        <v>1.5020634920634919</v>
      </c>
      <c r="BM54">
        <f t="shared" ref="BM54" si="311">BE54/BG54</f>
        <v>43.246895893027698</v>
      </c>
      <c r="BN54">
        <f t="shared" ref="BN54" si="312">BF54/BE54</f>
        <v>1.697456906547113</v>
      </c>
      <c r="BO54">
        <f t="shared" ref="BO54" si="313">BH54/BE54</f>
        <v>0.79956713302929583</v>
      </c>
    </row>
    <row r="55" spans="1:67" x14ac:dyDescent="0.25">
      <c r="A55" t="s">
        <v>158</v>
      </c>
      <c r="B55" t="s">
        <v>44</v>
      </c>
      <c r="C55" t="s">
        <v>45</v>
      </c>
      <c r="D55" t="s">
        <v>156</v>
      </c>
      <c r="E55">
        <v>1.913</v>
      </c>
      <c r="F55">
        <v>0.75</v>
      </c>
      <c r="G55">
        <v>50.231999999999999</v>
      </c>
      <c r="H55">
        <v>2.1999999999999999E-2</v>
      </c>
      <c r="I55">
        <v>1.1499999999999999</v>
      </c>
      <c r="N55" t="s">
        <v>47</v>
      </c>
      <c r="O55" t="s">
        <v>16</v>
      </c>
      <c r="P55">
        <v>1.0999999999999999E-2</v>
      </c>
      <c r="Q55">
        <v>1.21</v>
      </c>
      <c r="R55">
        <v>4500.2830000000004</v>
      </c>
      <c r="S55">
        <v>0.82399999999999995</v>
      </c>
      <c r="T55">
        <v>43.1</v>
      </c>
      <c r="Y55" t="s">
        <v>47</v>
      </c>
      <c r="Z55" t="s">
        <v>17</v>
      </c>
      <c r="AA55">
        <v>1</v>
      </c>
      <c r="AB55">
        <v>6.41</v>
      </c>
      <c r="AC55">
        <v>2038.0719999999999</v>
      </c>
      <c r="AD55">
        <v>0.11600000000000001</v>
      </c>
      <c r="AE55">
        <v>6.08</v>
      </c>
      <c r="AJ55" t="s">
        <v>47</v>
      </c>
      <c r="AK55" t="s">
        <v>18</v>
      </c>
      <c r="AL55">
        <v>0.45300000000000001</v>
      </c>
      <c r="AM55" t="s">
        <v>158</v>
      </c>
      <c r="AN55" t="s">
        <v>159</v>
      </c>
      <c r="AO55" t="s">
        <v>44</v>
      </c>
      <c r="AP55" t="s">
        <v>45</v>
      </c>
      <c r="AQ55" t="s">
        <v>156</v>
      </c>
      <c r="AR55">
        <v>1.7909999999999999</v>
      </c>
      <c r="AS55">
        <v>3.8130000000000002</v>
      </c>
      <c r="AT55">
        <v>3421.7959999999998</v>
      </c>
      <c r="AU55">
        <v>0.81100000000000005</v>
      </c>
      <c r="AV55">
        <v>45.3</v>
      </c>
      <c r="AW55" t="s">
        <v>47</v>
      </c>
      <c r="AX55" t="s">
        <v>19</v>
      </c>
      <c r="AY55" t="s">
        <v>49</v>
      </c>
    </row>
    <row r="56" spans="1:67" x14ac:dyDescent="0.25">
      <c r="A56" t="s">
        <v>160</v>
      </c>
      <c r="B56" t="s">
        <v>44</v>
      </c>
      <c r="C56" t="s">
        <v>45</v>
      </c>
      <c r="D56" t="s">
        <v>156</v>
      </c>
      <c r="E56">
        <v>1.91</v>
      </c>
      <c r="F56">
        <v>0.753</v>
      </c>
      <c r="G56">
        <v>51.115000000000002</v>
      </c>
      <c r="H56">
        <v>2.1999999999999999E-2</v>
      </c>
      <c r="I56">
        <v>1.17</v>
      </c>
      <c r="N56" t="s">
        <v>47</v>
      </c>
      <c r="O56" t="s">
        <v>16</v>
      </c>
      <c r="P56">
        <v>1.0999999999999999E-2</v>
      </c>
      <c r="Q56">
        <v>1.2130000000000001</v>
      </c>
      <c r="R56">
        <v>4509.2079999999996</v>
      </c>
      <c r="S56">
        <v>0.82599999999999996</v>
      </c>
      <c r="T56">
        <v>43.25</v>
      </c>
      <c r="Y56" t="s">
        <v>47</v>
      </c>
      <c r="Z56" t="s">
        <v>17</v>
      </c>
      <c r="AA56">
        <v>1</v>
      </c>
      <c r="AB56">
        <v>6.39</v>
      </c>
      <c r="AC56">
        <v>2047.627</v>
      </c>
      <c r="AD56">
        <v>0.11700000000000001</v>
      </c>
      <c r="AE56">
        <v>6.11</v>
      </c>
      <c r="AJ56" t="s">
        <v>47</v>
      </c>
      <c r="AK56" t="s">
        <v>18</v>
      </c>
      <c r="AL56">
        <v>0.45400000000000001</v>
      </c>
      <c r="AM56" t="s">
        <v>160</v>
      </c>
      <c r="AN56" t="s">
        <v>161</v>
      </c>
      <c r="AO56" t="s">
        <v>44</v>
      </c>
      <c r="AP56" t="s">
        <v>45</v>
      </c>
      <c r="AQ56" t="s">
        <v>156</v>
      </c>
      <c r="AR56">
        <v>1.762</v>
      </c>
      <c r="AS56">
        <v>3.823</v>
      </c>
      <c r="AT56">
        <v>3372.5819999999999</v>
      </c>
      <c r="AU56">
        <v>0.79800000000000004</v>
      </c>
      <c r="AV56">
        <v>45.28</v>
      </c>
      <c r="AW56" t="s">
        <v>47</v>
      </c>
      <c r="AX56" t="s">
        <v>19</v>
      </c>
      <c r="AY56" t="s">
        <v>49</v>
      </c>
    </row>
    <row r="57" spans="1:67" x14ac:dyDescent="0.25">
      <c r="A57" t="s">
        <v>162</v>
      </c>
      <c r="B57" t="s">
        <v>44</v>
      </c>
      <c r="C57" t="s">
        <v>45</v>
      </c>
      <c r="D57" t="s">
        <v>163</v>
      </c>
      <c r="E57">
        <v>1.7170000000000001</v>
      </c>
      <c r="F57">
        <v>0.75700000000000001</v>
      </c>
      <c r="G57">
        <v>38.545999999999999</v>
      </c>
      <c r="H57">
        <v>1.7000000000000001E-2</v>
      </c>
      <c r="I57">
        <v>0.98</v>
      </c>
      <c r="J57">
        <f t="shared" ref="J57" si="314">AVERAGE(I57:I59)</f>
        <v>0.97666666666666657</v>
      </c>
      <c r="K57">
        <f t="shared" ref="K57" si="315">STDEV(I57:I59)</f>
        <v>5.7735026918962632E-3</v>
      </c>
      <c r="L57">
        <f t="shared" ref="L57" si="316">K57/(SQRT(3))</f>
        <v>3.3333333333333366E-3</v>
      </c>
      <c r="M57">
        <f t="shared" ref="M57" si="317">(L57/J57)*100</f>
        <v>0.34129692832764541</v>
      </c>
      <c r="N57" t="s">
        <v>47</v>
      </c>
      <c r="O57" t="s">
        <v>16</v>
      </c>
      <c r="P57">
        <v>0.01</v>
      </c>
      <c r="Q57">
        <v>1.2270000000000001</v>
      </c>
      <c r="R57">
        <v>4009.2840000000001</v>
      </c>
      <c r="S57">
        <v>0.73099999999999998</v>
      </c>
      <c r="T57">
        <v>42.55</v>
      </c>
      <c r="U57">
        <f t="shared" ref="U57" si="318">AVERAGE(T57:T59)</f>
        <v>42.423333333333325</v>
      </c>
      <c r="V57">
        <f t="shared" ref="V57" si="319">STDEV(T57:T59)</f>
        <v>0.11015141094572055</v>
      </c>
      <c r="W57">
        <f t="shared" ref="W57" si="320">V57/(SQRT(3))</f>
        <v>6.3595946761128855E-2</v>
      </c>
      <c r="X57">
        <f t="shared" ref="X57" si="321">(W57/U57)*100</f>
        <v>0.14990794396431728</v>
      </c>
      <c r="Y57" t="s">
        <v>47</v>
      </c>
      <c r="Z57" t="s">
        <v>17</v>
      </c>
      <c r="AA57">
        <v>1</v>
      </c>
      <c r="AB57">
        <v>6.1870000000000003</v>
      </c>
      <c r="AC57">
        <v>1827.8330000000001</v>
      </c>
      <c r="AD57">
        <v>0.104</v>
      </c>
      <c r="AE57">
        <v>6.08</v>
      </c>
      <c r="AF57">
        <f t="shared" ref="AF57" si="322">AVERAGE(AE57:AE59)</f>
        <v>5.9866666666666672</v>
      </c>
      <c r="AG57">
        <f t="shared" ref="AG57" si="323">STDEV(AE57:AE59)</f>
        <v>0.10066445913694343</v>
      </c>
      <c r="AH57">
        <f t="shared" ref="AH57" si="324">AG57/(SQRT(3))</f>
        <v>5.8118652580542371E-2</v>
      </c>
      <c r="AI57">
        <f t="shared" ref="AI57" si="325">(AH57/AF57)*100</f>
        <v>0.97080154644558514</v>
      </c>
      <c r="AJ57" t="s">
        <v>47</v>
      </c>
      <c r="AK57" t="s">
        <v>18</v>
      </c>
      <c r="AL57">
        <v>0.45600000000000002</v>
      </c>
      <c r="AM57" t="s">
        <v>162</v>
      </c>
      <c r="AN57" t="s">
        <v>164</v>
      </c>
      <c r="AO57" t="s">
        <v>44</v>
      </c>
      <c r="AP57" t="s">
        <v>45</v>
      </c>
      <c r="AQ57" t="s">
        <v>163</v>
      </c>
      <c r="AR57">
        <v>2.3540000000000001</v>
      </c>
      <c r="AS57">
        <v>3.7730000000000001</v>
      </c>
      <c r="AT57">
        <v>4422.74</v>
      </c>
      <c r="AU57">
        <v>1.099</v>
      </c>
      <c r="AV57">
        <v>46.7</v>
      </c>
      <c r="AW57" t="s">
        <v>47</v>
      </c>
      <c r="AX57" t="s">
        <v>19</v>
      </c>
      <c r="AY57" t="s">
        <v>49</v>
      </c>
      <c r="AZ57">
        <f t="shared" ref="AZ57" si="326">AVERAGE(AV57:AV59)</f>
        <v>46.34</v>
      </c>
      <c r="BA57">
        <f t="shared" ref="BA57" si="327">STDEV(AV57:AV59)</f>
        <v>0.96192515301347714</v>
      </c>
      <c r="BB57">
        <f t="shared" ref="BB57" si="328">BA57/(SQRT(3))</f>
        <v>0.55536774603260297</v>
      </c>
      <c r="BC57">
        <f t="shared" ref="BC57" si="329">(BB57/AZ57)*100</f>
        <v>1.1984629823750603</v>
      </c>
      <c r="BE57">
        <f t="shared" ref="BE57" si="330">U57/12</f>
        <v>3.5352777777777771</v>
      </c>
      <c r="BF57">
        <f t="shared" ref="BF57" si="331">AF57/1</f>
        <v>5.9866666666666672</v>
      </c>
      <c r="BG57">
        <f t="shared" ref="BG57" si="332">J57/14</f>
        <v>6.9761904761904761E-2</v>
      </c>
      <c r="BH57">
        <f t="shared" ref="BH57" si="333">AZ57/16</f>
        <v>2.8962500000000002</v>
      </c>
      <c r="BJ57">
        <f t="shared" ref="BJ57" si="334">((2*BH57)-BF57+(3*BG57))/BE57</f>
        <v>4.2766222541503049E-3</v>
      </c>
      <c r="BK57">
        <f t="shared" ref="BK57" si="335">1-(BJ57/4)+((3*BG57)/(4*BE57))</f>
        <v>1.0137306513711009</v>
      </c>
      <c r="BL57">
        <f t="shared" ref="BL57" si="336">BE57-(BF57/2)-(BG57/2)+1</f>
        <v>1.5070634920634911</v>
      </c>
      <c r="BM57">
        <f t="shared" ref="BM57" si="337">BE57/BG57</f>
        <v>50.67633674630261</v>
      </c>
      <c r="BN57">
        <f t="shared" ref="BN57" si="338">BF57/BE57</f>
        <v>1.6934077158796266</v>
      </c>
      <c r="BO57">
        <f t="shared" ref="BO57" si="339">BH57/BE57</f>
        <v>0.81924255519761158</v>
      </c>
    </row>
    <row r="58" spans="1:67" x14ac:dyDescent="0.25">
      <c r="A58" t="s">
        <v>165</v>
      </c>
      <c r="B58" t="s">
        <v>44</v>
      </c>
      <c r="C58" t="s">
        <v>45</v>
      </c>
      <c r="D58" t="s">
        <v>163</v>
      </c>
      <c r="E58">
        <v>1.8879999999999999</v>
      </c>
      <c r="F58">
        <v>0.75</v>
      </c>
      <c r="G58">
        <v>42.277000000000001</v>
      </c>
      <c r="H58">
        <v>1.7999999999999999E-2</v>
      </c>
      <c r="I58">
        <v>0.98</v>
      </c>
      <c r="N58" t="s">
        <v>47</v>
      </c>
      <c r="O58" t="s">
        <v>16</v>
      </c>
      <c r="P58">
        <v>0.01</v>
      </c>
      <c r="Q58">
        <v>1.21</v>
      </c>
      <c r="R58">
        <v>4372.4269999999997</v>
      </c>
      <c r="S58">
        <v>0.8</v>
      </c>
      <c r="T58">
        <v>42.37</v>
      </c>
      <c r="Y58" t="s">
        <v>47</v>
      </c>
      <c r="Z58" t="s">
        <v>17</v>
      </c>
      <c r="AA58">
        <v>1</v>
      </c>
      <c r="AB58">
        <v>6.2430000000000003</v>
      </c>
      <c r="AC58">
        <v>1984.7650000000001</v>
      </c>
      <c r="AD58">
        <v>0.113</v>
      </c>
      <c r="AE58">
        <v>6</v>
      </c>
      <c r="AJ58" t="s">
        <v>47</v>
      </c>
      <c r="AK58" t="s">
        <v>18</v>
      </c>
      <c r="AL58">
        <v>0.45400000000000001</v>
      </c>
      <c r="AM58" t="s">
        <v>165</v>
      </c>
      <c r="AN58" t="s">
        <v>166</v>
      </c>
      <c r="AO58" t="s">
        <v>44</v>
      </c>
      <c r="AP58" t="s">
        <v>45</v>
      </c>
      <c r="AQ58" t="s">
        <v>163</v>
      </c>
      <c r="AR58">
        <v>2.4340000000000002</v>
      </c>
      <c r="AS58">
        <v>3.77</v>
      </c>
      <c r="AT58">
        <v>4572.9750000000004</v>
      </c>
      <c r="AU58">
        <v>1.1459999999999999</v>
      </c>
      <c r="AV58">
        <v>47.07</v>
      </c>
      <c r="AW58" t="s">
        <v>47</v>
      </c>
      <c r="AX58" t="s">
        <v>19</v>
      </c>
      <c r="AY58" t="s">
        <v>49</v>
      </c>
    </row>
    <row r="59" spans="1:67" x14ac:dyDescent="0.25">
      <c r="A59" t="s">
        <v>167</v>
      </c>
      <c r="B59" t="s">
        <v>44</v>
      </c>
      <c r="C59" t="s">
        <v>45</v>
      </c>
      <c r="D59" t="s">
        <v>163</v>
      </c>
      <c r="E59">
        <v>2.5310000000000001</v>
      </c>
      <c r="F59">
        <v>0.753</v>
      </c>
      <c r="G59">
        <v>56.249000000000002</v>
      </c>
      <c r="H59">
        <v>2.5000000000000001E-2</v>
      </c>
      <c r="I59">
        <v>0.97</v>
      </c>
      <c r="N59" t="s">
        <v>47</v>
      </c>
      <c r="O59" t="s">
        <v>16</v>
      </c>
      <c r="P59">
        <v>0.01</v>
      </c>
      <c r="Q59">
        <v>1.1970000000000001</v>
      </c>
      <c r="R59">
        <v>5768.982</v>
      </c>
      <c r="S59">
        <v>1.0720000000000001</v>
      </c>
      <c r="T59">
        <v>42.35</v>
      </c>
      <c r="Y59" t="s">
        <v>47</v>
      </c>
      <c r="Z59" t="s">
        <v>17</v>
      </c>
      <c r="AA59">
        <v>1</v>
      </c>
      <c r="AB59">
        <v>6.4169999999999998</v>
      </c>
      <c r="AC59">
        <v>2619.674</v>
      </c>
      <c r="AD59">
        <v>0.14899999999999999</v>
      </c>
      <c r="AE59">
        <v>5.88</v>
      </c>
      <c r="AJ59" t="s">
        <v>47</v>
      </c>
      <c r="AK59" t="s">
        <v>18</v>
      </c>
      <c r="AL59">
        <v>0.45400000000000001</v>
      </c>
      <c r="AM59" t="s">
        <v>167</v>
      </c>
      <c r="AN59" t="s">
        <v>168</v>
      </c>
      <c r="AO59" t="s">
        <v>44</v>
      </c>
      <c r="AP59" t="s">
        <v>45</v>
      </c>
      <c r="AQ59" t="s">
        <v>163</v>
      </c>
      <c r="AR59">
        <v>1.9379999999999999</v>
      </c>
      <c r="AS59">
        <v>3.8130000000000002</v>
      </c>
      <c r="AT59">
        <v>3659.6480000000001</v>
      </c>
      <c r="AU59">
        <v>0.877</v>
      </c>
      <c r="AV59">
        <v>45.25</v>
      </c>
      <c r="AW59" t="s">
        <v>47</v>
      </c>
      <c r="AX59" t="s">
        <v>19</v>
      </c>
      <c r="AY59" t="s">
        <v>49</v>
      </c>
    </row>
    <row r="60" spans="1:67" x14ac:dyDescent="0.25">
      <c r="A60" t="s">
        <v>169</v>
      </c>
      <c r="B60" t="s">
        <v>44</v>
      </c>
      <c r="C60" t="s">
        <v>45</v>
      </c>
      <c r="D60" t="s">
        <v>170</v>
      </c>
      <c r="E60">
        <v>1.9159999999999999</v>
      </c>
      <c r="F60">
        <v>0.75700000000000001</v>
      </c>
      <c r="G60">
        <v>52.118000000000002</v>
      </c>
      <c r="H60">
        <v>2.3E-2</v>
      </c>
      <c r="I60">
        <v>1.19</v>
      </c>
      <c r="J60">
        <f t="shared" ref="J60" si="340">AVERAGE(I60:I62)</f>
        <v>1.18</v>
      </c>
      <c r="K60">
        <f t="shared" ref="K60" si="341">STDEV(I60:I62)</f>
        <v>1.732050807568879E-2</v>
      </c>
      <c r="L60">
        <f t="shared" ref="L60" si="342">K60/(SQRT(3))</f>
        <v>1.0000000000000011E-2</v>
      </c>
      <c r="M60">
        <f t="shared" ref="M60" si="343">(L60/J60)*100</f>
        <v>0.84745762711864492</v>
      </c>
      <c r="N60" t="s">
        <v>47</v>
      </c>
      <c r="O60" t="s">
        <v>16</v>
      </c>
      <c r="P60">
        <v>1.2E-2</v>
      </c>
      <c r="Q60">
        <v>1.2130000000000001</v>
      </c>
      <c r="R60">
        <v>4500.53</v>
      </c>
      <c r="S60">
        <v>0.82399999999999995</v>
      </c>
      <c r="T60">
        <v>43.03</v>
      </c>
      <c r="U60">
        <f t="shared" ref="U60" si="344">AVERAGE(T60:T62)</f>
        <v>43.013333333333328</v>
      </c>
      <c r="V60">
        <f t="shared" ref="V60" si="345">STDEV(T60:T62)</f>
        <v>0.24542480178933393</v>
      </c>
      <c r="W60">
        <f t="shared" ref="W60" si="346">V60/(SQRT(3))</f>
        <v>0.14169607537888249</v>
      </c>
      <c r="X60">
        <f t="shared" ref="X60" si="347">(W60/U60)*100</f>
        <v>0.32942360983931146</v>
      </c>
      <c r="Y60" t="s">
        <v>47</v>
      </c>
      <c r="Z60" t="s">
        <v>17</v>
      </c>
      <c r="AA60">
        <v>1</v>
      </c>
      <c r="AB60">
        <v>6.2329999999999997</v>
      </c>
      <c r="AC60">
        <v>2028.7239999999999</v>
      </c>
      <c r="AD60">
        <v>0.11600000000000001</v>
      </c>
      <c r="AE60">
        <v>6.04</v>
      </c>
      <c r="AF60">
        <f t="shared" ref="AF60" si="348">AVERAGE(AE60:AE62)</f>
        <v>5.95</v>
      </c>
      <c r="AG60">
        <f t="shared" ref="AG60" si="349">STDEV(AE60:AE62)</f>
        <v>0.13076696830622028</v>
      </c>
      <c r="AH60">
        <f t="shared" ref="AH60" si="350">AG60/(SQRT(3))</f>
        <v>7.5498344352707539E-2</v>
      </c>
      <c r="AI60">
        <f t="shared" ref="AI60" si="351">(AH60/AF60)*100</f>
        <v>1.2688797370202949</v>
      </c>
      <c r="AJ60" t="s">
        <v>47</v>
      </c>
      <c r="AK60" t="s">
        <v>18</v>
      </c>
      <c r="AL60">
        <v>0.45100000000000001</v>
      </c>
      <c r="AM60" t="s">
        <v>169</v>
      </c>
      <c r="AN60" t="s">
        <v>171</v>
      </c>
      <c r="AO60" t="s">
        <v>44</v>
      </c>
      <c r="AP60" t="s">
        <v>45</v>
      </c>
      <c r="AQ60" t="s">
        <v>170</v>
      </c>
      <c r="AR60">
        <v>2.3140000000000001</v>
      </c>
      <c r="AS60">
        <v>3.74</v>
      </c>
      <c r="AT60">
        <v>4361.4690000000001</v>
      </c>
      <c r="AU60">
        <v>1.081</v>
      </c>
      <c r="AV60">
        <v>46.7</v>
      </c>
      <c r="AW60" t="s">
        <v>47</v>
      </c>
      <c r="AX60" t="s">
        <v>19</v>
      </c>
      <c r="AY60" t="s">
        <v>49</v>
      </c>
      <c r="AZ60">
        <f t="shared" ref="AZ60" si="352">AVERAGE(AV60:AV62)</f>
        <v>45.503333333333337</v>
      </c>
      <c r="BA60">
        <f t="shared" ref="BA60" si="353">STDEV(AV60:AV62)</f>
        <v>1.4228961077089706</v>
      </c>
      <c r="BB60">
        <f t="shared" ref="BB60" si="354">BA60/(SQRT(3))</f>
        <v>0.82150945081464499</v>
      </c>
      <c r="BC60">
        <f t="shared" ref="BC60" si="355">(BB60/AZ60)*100</f>
        <v>1.8053830140238332</v>
      </c>
      <c r="BE60">
        <f t="shared" ref="BE60" si="356">U60/12</f>
        <v>3.5844444444444439</v>
      </c>
      <c r="BF60">
        <f t="shared" ref="BF60" si="357">AF60/1</f>
        <v>5.95</v>
      </c>
      <c r="BG60">
        <f t="shared" ref="BG60" si="358">J60/14</f>
        <v>8.4285714285714283E-2</v>
      </c>
      <c r="BH60">
        <f t="shared" ref="BH60" si="359">AZ60/16</f>
        <v>2.8439583333333336</v>
      </c>
      <c r="BJ60">
        <f t="shared" ref="BJ60" si="360">((2*BH60)-BF60+(3*BG60))/BE60</f>
        <v>-2.5739527056947149E-3</v>
      </c>
      <c r="BK60">
        <f t="shared" ref="BK60" si="361">1-(BJ60/4)+((3*BG60)/(4*BE60))</f>
        <v>1.018279215747055</v>
      </c>
      <c r="BL60">
        <f t="shared" ref="BL60" si="362">BE60-(BF60/2)-(BG60/2)+1</f>
        <v>1.5673015873015865</v>
      </c>
      <c r="BM60">
        <f t="shared" ref="BM60" si="363">BE60/BG60</f>
        <v>42.527306967984927</v>
      </c>
      <c r="BN60">
        <f t="shared" ref="BN60" si="364">BF60/BE60</f>
        <v>1.6599504029758219</v>
      </c>
      <c r="BO60">
        <f t="shared" ref="BO60" si="365">BH60/BE60</f>
        <v>0.79341676999380062</v>
      </c>
    </row>
    <row r="61" spans="1:67" x14ac:dyDescent="0.25">
      <c r="A61" t="s">
        <v>172</v>
      </c>
      <c r="B61" t="s">
        <v>44</v>
      </c>
      <c r="C61" t="s">
        <v>45</v>
      </c>
      <c r="D61" t="s">
        <v>170</v>
      </c>
      <c r="E61">
        <v>1.5680000000000001</v>
      </c>
      <c r="F61">
        <v>0.747</v>
      </c>
      <c r="G61">
        <v>42.683999999999997</v>
      </c>
      <c r="H61">
        <v>1.9E-2</v>
      </c>
      <c r="I61">
        <v>1.19</v>
      </c>
      <c r="N61" t="s">
        <v>47</v>
      </c>
      <c r="O61" t="s">
        <v>16</v>
      </c>
      <c r="P61">
        <v>1.0999999999999999E-2</v>
      </c>
      <c r="Q61">
        <v>1.2130000000000001</v>
      </c>
      <c r="R61">
        <v>3732.1860000000001</v>
      </c>
      <c r="S61">
        <v>0.67800000000000005</v>
      </c>
      <c r="T61">
        <v>43.25</v>
      </c>
      <c r="Y61" t="s">
        <v>47</v>
      </c>
      <c r="Z61" t="s">
        <v>17</v>
      </c>
      <c r="AA61">
        <v>1</v>
      </c>
      <c r="AB61">
        <v>6.117</v>
      </c>
      <c r="AC61">
        <v>1645.4290000000001</v>
      </c>
      <c r="AD61">
        <v>9.4E-2</v>
      </c>
      <c r="AE61">
        <v>6.01</v>
      </c>
      <c r="AJ61" t="s">
        <v>47</v>
      </c>
      <c r="AK61" t="s">
        <v>18</v>
      </c>
      <c r="AL61">
        <v>0.441</v>
      </c>
      <c r="AM61" t="s">
        <v>172</v>
      </c>
      <c r="AN61" t="s">
        <v>173</v>
      </c>
      <c r="AO61" t="s">
        <v>44</v>
      </c>
      <c r="AP61" t="s">
        <v>45</v>
      </c>
      <c r="AQ61" t="s">
        <v>170</v>
      </c>
      <c r="AR61">
        <v>2.2210000000000001</v>
      </c>
      <c r="AS61">
        <v>3.7530000000000001</v>
      </c>
      <c r="AT61">
        <v>4154.7120000000004</v>
      </c>
      <c r="AU61">
        <v>1.0189999999999999</v>
      </c>
      <c r="AV61">
        <v>45.88</v>
      </c>
      <c r="AW61" t="s">
        <v>47</v>
      </c>
      <c r="AX61" t="s">
        <v>19</v>
      </c>
      <c r="AY61" t="s">
        <v>49</v>
      </c>
    </row>
    <row r="62" spans="1:67" x14ac:dyDescent="0.25">
      <c r="A62" t="s">
        <v>174</v>
      </c>
      <c r="B62" t="s">
        <v>44</v>
      </c>
      <c r="C62" t="s">
        <v>45</v>
      </c>
      <c r="D62" t="s">
        <v>170</v>
      </c>
      <c r="E62">
        <v>2.1930000000000001</v>
      </c>
      <c r="F62">
        <v>0.753</v>
      </c>
      <c r="G62">
        <v>58.122</v>
      </c>
      <c r="H62">
        <v>2.5000000000000001E-2</v>
      </c>
      <c r="I62">
        <v>1.1599999999999999</v>
      </c>
      <c r="N62" t="s">
        <v>47</v>
      </c>
      <c r="O62" t="s">
        <v>16</v>
      </c>
      <c r="P62">
        <v>1.0999999999999999E-2</v>
      </c>
      <c r="Q62">
        <v>1.2</v>
      </c>
      <c r="R62">
        <v>5085.9960000000001</v>
      </c>
      <c r="S62">
        <v>0.93799999999999994</v>
      </c>
      <c r="T62">
        <v>42.76</v>
      </c>
      <c r="Y62" t="s">
        <v>47</v>
      </c>
      <c r="Z62" t="s">
        <v>17</v>
      </c>
      <c r="AA62">
        <v>1</v>
      </c>
      <c r="AB62">
        <v>6.3</v>
      </c>
      <c r="AC62">
        <v>2231.1329999999998</v>
      </c>
      <c r="AD62">
        <v>0.127</v>
      </c>
      <c r="AE62">
        <v>5.8</v>
      </c>
      <c r="AJ62" t="s">
        <v>47</v>
      </c>
      <c r="AK62" t="s">
        <v>18</v>
      </c>
      <c r="AL62">
        <v>0.439</v>
      </c>
      <c r="AM62" t="s">
        <v>174</v>
      </c>
      <c r="AN62" t="s">
        <v>175</v>
      </c>
      <c r="AO62" t="s">
        <v>44</v>
      </c>
      <c r="AP62" t="s">
        <v>45</v>
      </c>
      <c r="AQ62" t="s">
        <v>170</v>
      </c>
      <c r="AR62">
        <v>1.6160000000000001</v>
      </c>
      <c r="AS62">
        <v>3.823</v>
      </c>
      <c r="AT62">
        <v>3043.326</v>
      </c>
      <c r="AU62">
        <v>0.71</v>
      </c>
      <c r="AV62">
        <v>43.93</v>
      </c>
      <c r="AW62" t="s">
        <v>47</v>
      </c>
      <c r="AX62" t="s">
        <v>19</v>
      </c>
      <c r="AY6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FLUXES</vt:lpstr>
      <vt:lpstr>ELEMENTAL ANALYSIS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pwxg11</dc:creator>
  <cp:lastModifiedBy>pwxg11</cp:lastModifiedBy>
  <dcterms:created xsi:type="dcterms:W3CDTF">2019-07-05T13:06:59Z</dcterms:created>
  <dcterms:modified xsi:type="dcterms:W3CDTF">2019-07-24T15:06:10Z</dcterms:modified>
</cp:coreProperties>
</file>