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0730" windowHeight="11700"/>
  </bookViews>
  <sheets>
    <sheet name="Sheet1" sheetId="1" r:id="rId1"/>
    <sheet name="Sheet2" sheetId="2" r:id="rId2"/>
    <sheet name="Sheet3" sheetId="3" r:id="rId3"/>
  </sheets>
  <definedNames>
    <definedName name="_xlnm._FilterDatabase" localSheetId="0" hidden="1">Sheet1!$A$1:$S$668</definedName>
  </definedNames>
  <calcPr calcId="145621"/>
</workbook>
</file>

<file path=xl/calcChain.xml><?xml version="1.0" encoding="utf-8"?>
<calcChain xmlns="http://schemas.openxmlformats.org/spreadsheetml/2006/main">
  <c r="H67" i="1" l="1"/>
  <c r="H66" i="1"/>
  <c r="H65" i="1"/>
  <c r="H64" i="1"/>
  <c r="H63" i="1"/>
  <c r="H62" i="1"/>
  <c r="H61" i="1"/>
  <c r="H69" i="1"/>
  <c r="G67" i="1"/>
  <c r="G66" i="1"/>
  <c r="G65" i="1"/>
  <c r="G64" i="1"/>
  <c r="G63" i="1"/>
  <c r="G62" i="1"/>
  <c r="G61" i="1"/>
  <c r="G69" i="1"/>
  <c r="H73" i="1"/>
  <c r="H72" i="1"/>
  <c r="H71" i="1"/>
  <c r="H75" i="1"/>
  <c r="H78" i="1"/>
  <c r="H82" i="1"/>
  <c r="H81" i="1"/>
  <c r="H84" i="1"/>
  <c r="H86" i="1"/>
  <c r="H96" i="1"/>
  <c r="H95" i="1"/>
  <c r="H94" i="1"/>
  <c r="H93" i="1"/>
  <c r="H92" i="1"/>
  <c r="H91" i="1"/>
  <c r="H90" i="1"/>
  <c r="H89" i="1"/>
  <c r="H88" i="1"/>
  <c r="H98" i="1"/>
  <c r="H100" i="1"/>
  <c r="H119" i="1"/>
  <c r="H121" i="1"/>
  <c r="H128" i="1"/>
  <c r="H127" i="1"/>
  <c r="H126" i="1"/>
  <c r="H125" i="1"/>
  <c r="H130" i="1"/>
  <c r="H104" i="1"/>
  <c r="G73" i="1"/>
  <c r="G72" i="1"/>
  <c r="G71" i="1"/>
  <c r="G75" i="1"/>
  <c r="G78" i="1"/>
  <c r="G82" i="1"/>
  <c r="G81" i="1"/>
  <c r="G84" i="1"/>
  <c r="G86" i="1"/>
  <c r="G96" i="1"/>
  <c r="G95" i="1"/>
  <c r="G94" i="1"/>
  <c r="G93" i="1"/>
  <c r="G92" i="1"/>
  <c r="G91" i="1"/>
  <c r="G90" i="1"/>
  <c r="G89" i="1"/>
  <c r="G88" i="1"/>
  <c r="G98" i="1"/>
  <c r="G100" i="1"/>
  <c r="G104" i="1"/>
  <c r="H662" i="1"/>
  <c r="H663" i="1"/>
  <c r="H664" i="1"/>
  <c r="H665" i="1"/>
  <c r="H666" i="1"/>
  <c r="H667" i="1"/>
  <c r="H668" i="1"/>
  <c r="H661" i="1"/>
  <c r="G662" i="1"/>
  <c r="G663" i="1"/>
  <c r="G664" i="1"/>
  <c r="G665" i="1"/>
  <c r="G666" i="1"/>
  <c r="G667" i="1"/>
  <c r="G668" i="1"/>
  <c r="G661" i="1"/>
  <c r="H660" i="1"/>
  <c r="G660" i="1"/>
  <c r="H659" i="1"/>
  <c r="G659" i="1"/>
  <c r="H648" i="1"/>
  <c r="H649" i="1"/>
  <c r="H650" i="1"/>
  <c r="H651" i="1"/>
  <c r="H652" i="1"/>
  <c r="H653" i="1"/>
  <c r="H654" i="1"/>
  <c r="H655" i="1"/>
  <c r="H656" i="1"/>
  <c r="H657" i="1"/>
  <c r="H658" i="1"/>
  <c r="H647" i="1"/>
  <c r="G648" i="1"/>
  <c r="G649" i="1"/>
  <c r="G650" i="1"/>
  <c r="G651" i="1"/>
  <c r="G652" i="1"/>
  <c r="G653" i="1"/>
  <c r="G654" i="1"/>
  <c r="G655" i="1"/>
  <c r="G656" i="1"/>
  <c r="G657" i="1"/>
  <c r="G658" i="1"/>
  <c r="G647" i="1"/>
  <c r="H637" i="1"/>
  <c r="H638" i="1"/>
  <c r="H639" i="1"/>
  <c r="H640" i="1"/>
  <c r="H641" i="1"/>
  <c r="H642" i="1"/>
  <c r="H643" i="1"/>
  <c r="H644" i="1"/>
  <c r="H645" i="1"/>
  <c r="H646" i="1"/>
  <c r="H636" i="1"/>
  <c r="G637" i="1"/>
  <c r="G638" i="1"/>
  <c r="G639" i="1"/>
  <c r="G640" i="1"/>
  <c r="G641" i="1"/>
  <c r="G642" i="1"/>
  <c r="G643" i="1"/>
  <c r="G644" i="1"/>
  <c r="G645" i="1"/>
  <c r="G646" i="1"/>
  <c r="G636" i="1"/>
  <c r="G633" i="1"/>
  <c r="G634" i="1"/>
  <c r="H633" i="1"/>
  <c r="H634" i="1"/>
  <c r="H632" i="1"/>
  <c r="G632" i="1"/>
  <c r="H635" i="1"/>
  <c r="G635" i="1"/>
  <c r="H627" i="1"/>
  <c r="H628" i="1"/>
  <c r="H629" i="1"/>
  <c r="H630" i="1"/>
  <c r="H631" i="1"/>
  <c r="H626" i="1"/>
  <c r="G627" i="1"/>
  <c r="G628" i="1"/>
  <c r="G629" i="1"/>
  <c r="G630" i="1"/>
  <c r="G631" i="1"/>
  <c r="G626" i="1"/>
  <c r="H624" i="1"/>
  <c r="H625" i="1"/>
  <c r="H623" i="1"/>
  <c r="G624" i="1"/>
  <c r="G625" i="1"/>
  <c r="G623" i="1"/>
  <c r="H622" i="1"/>
  <c r="H621" i="1"/>
  <c r="G622" i="1"/>
  <c r="G621" i="1"/>
  <c r="H620" i="1"/>
  <c r="G620" i="1"/>
  <c r="H619" i="1"/>
  <c r="H618" i="1"/>
  <c r="G619" i="1"/>
  <c r="G618" i="1"/>
  <c r="H617" i="1"/>
  <c r="H616" i="1"/>
  <c r="G617" i="1"/>
  <c r="G616" i="1"/>
  <c r="H615" i="1"/>
  <c r="G615"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H564" i="1"/>
  <c r="G564"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426" i="1"/>
  <c r="H42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375" i="1"/>
  <c r="H374" i="1"/>
  <c r="G374" i="1"/>
  <c r="H364" i="1"/>
  <c r="H365" i="1"/>
  <c r="H366" i="1"/>
  <c r="H367" i="1"/>
  <c r="H368" i="1"/>
  <c r="H369" i="1"/>
  <c r="H370" i="1"/>
  <c r="H371" i="1"/>
  <c r="H372" i="1"/>
  <c r="H373" i="1"/>
  <c r="H363" i="1"/>
  <c r="G364" i="1"/>
  <c r="G365" i="1"/>
  <c r="G366" i="1"/>
  <c r="G367" i="1"/>
  <c r="G368" i="1"/>
  <c r="G369" i="1"/>
  <c r="G370" i="1"/>
  <c r="G371" i="1"/>
  <c r="G372" i="1"/>
  <c r="G373"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363" i="1"/>
  <c r="H361" i="1"/>
  <c r="H360" i="1"/>
  <c r="G361" i="1"/>
  <c r="G360" i="1"/>
  <c r="H362" i="1"/>
  <c r="G362" i="1"/>
  <c r="H357" i="1"/>
  <c r="H358" i="1"/>
  <c r="H359" i="1"/>
  <c r="H356" i="1"/>
  <c r="G357" i="1"/>
  <c r="G358" i="1"/>
  <c r="G359" i="1"/>
  <c r="G356" i="1"/>
  <c r="H355" i="1"/>
  <c r="H354" i="1"/>
  <c r="G355" i="1"/>
  <c r="G354"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H277" i="1"/>
  <c r="G277" i="1"/>
  <c r="H275" i="1"/>
  <c r="H276" i="1"/>
  <c r="G276" i="1"/>
  <c r="G275" i="1"/>
  <c r="H274" i="1"/>
  <c r="G274" i="1"/>
  <c r="H265" i="1"/>
  <c r="H266" i="1"/>
  <c r="H267" i="1"/>
  <c r="H268" i="1"/>
  <c r="H269" i="1"/>
  <c r="H270" i="1"/>
  <c r="H271" i="1"/>
  <c r="H272" i="1"/>
  <c r="H273" i="1"/>
  <c r="H264" i="1"/>
  <c r="G265" i="1"/>
  <c r="G266" i="1"/>
  <c r="G267" i="1"/>
  <c r="G268" i="1"/>
  <c r="G269" i="1"/>
  <c r="G270" i="1"/>
  <c r="G271" i="1"/>
  <c r="G272" i="1"/>
  <c r="G273" i="1"/>
  <c r="G264" i="1"/>
  <c r="H263" i="1"/>
  <c r="H262" i="1"/>
  <c r="G263" i="1"/>
  <c r="G262" i="1"/>
  <c r="H261" i="1"/>
  <c r="H260" i="1"/>
  <c r="G261" i="1"/>
  <c r="G260" i="1"/>
  <c r="H259" i="1"/>
  <c r="G259" i="1"/>
  <c r="H257" i="1"/>
  <c r="G257" i="1"/>
  <c r="H258" i="1"/>
  <c r="G258" i="1"/>
  <c r="H256" i="1"/>
  <c r="H255" i="1"/>
  <c r="G256" i="1"/>
  <c r="G255" i="1"/>
  <c r="H252" i="1"/>
  <c r="H253" i="1"/>
  <c r="H254" i="1"/>
  <c r="H251" i="1"/>
  <c r="H250" i="1"/>
  <c r="G252" i="1"/>
  <c r="G253" i="1"/>
  <c r="G254" i="1"/>
  <c r="G251"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20" i="1"/>
  <c r="G214" i="1"/>
  <c r="H215" i="1"/>
  <c r="H216" i="1"/>
  <c r="G217" i="1"/>
  <c r="G216" i="1"/>
  <c r="G215" i="1"/>
  <c r="H217" i="1"/>
  <c r="H214" i="1"/>
  <c r="H206" i="1"/>
  <c r="H207" i="1"/>
  <c r="H208" i="1"/>
  <c r="H209" i="1"/>
  <c r="H210" i="1"/>
  <c r="H211" i="1"/>
  <c r="H212" i="1"/>
  <c r="H213" i="1"/>
  <c r="H218" i="1"/>
  <c r="H219" i="1"/>
  <c r="G206" i="1"/>
  <c r="G207" i="1"/>
  <c r="G208" i="1"/>
  <c r="G209" i="1"/>
  <c r="G210" i="1"/>
  <c r="G211" i="1"/>
  <c r="G212" i="1"/>
  <c r="G213" i="1"/>
  <c r="G218" i="1"/>
  <c r="G219" i="1"/>
  <c r="H204" i="1"/>
  <c r="H205" i="1"/>
  <c r="G205" i="1"/>
  <c r="G204" i="1"/>
  <c r="H202" i="1"/>
  <c r="G202" i="1"/>
  <c r="H203" i="1"/>
  <c r="G203" i="1"/>
  <c r="H188" i="1"/>
  <c r="H189" i="1"/>
  <c r="H190" i="1"/>
  <c r="H191" i="1"/>
  <c r="H192" i="1"/>
  <c r="H193" i="1"/>
  <c r="H194" i="1"/>
  <c r="H195" i="1"/>
  <c r="H196" i="1"/>
  <c r="H197" i="1"/>
  <c r="H198" i="1"/>
  <c r="H199" i="1"/>
  <c r="H200" i="1"/>
  <c r="H201" i="1"/>
  <c r="G188" i="1"/>
  <c r="G189" i="1"/>
  <c r="G190" i="1"/>
  <c r="G191" i="1"/>
  <c r="G192" i="1"/>
  <c r="G193" i="1"/>
  <c r="G194" i="1"/>
  <c r="G195" i="1"/>
  <c r="G196" i="1"/>
  <c r="G197" i="1"/>
  <c r="G198" i="1"/>
  <c r="G199" i="1"/>
  <c r="G200" i="1"/>
  <c r="G201" i="1"/>
  <c r="H187" i="1"/>
  <c r="G187" i="1"/>
  <c r="H182" i="1"/>
  <c r="H183" i="1"/>
  <c r="H184" i="1"/>
  <c r="H185" i="1"/>
  <c r="H186" i="1"/>
  <c r="G182" i="1"/>
  <c r="G183" i="1"/>
  <c r="G184" i="1"/>
  <c r="G185" i="1"/>
  <c r="G186" i="1"/>
  <c r="H181" i="1"/>
  <c r="G181" i="1"/>
  <c r="H177" i="1"/>
  <c r="H178" i="1"/>
  <c r="H179" i="1"/>
  <c r="H180" i="1"/>
  <c r="H176" i="1"/>
  <c r="G177" i="1"/>
  <c r="G178" i="1"/>
  <c r="G179" i="1"/>
  <c r="G180" i="1"/>
  <c r="G176" i="1"/>
  <c r="H175" i="1"/>
  <c r="G175" i="1"/>
  <c r="H174" i="1"/>
  <c r="G174" i="1"/>
  <c r="H172" i="1"/>
  <c r="H173" i="1"/>
  <c r="H171" i="1"/>
  <c r="G172" i="1"/>
  <c r="G173" i="1"/>
  <c r="G171" i="1"/>
  <c r="H170" i="1"/>
  <c r="G170" i="1"/>
  <c r="H167" i="1"/>
  <c r="H168" i="1"/>
  <c r="H169" i="1"/>
  <c r="H166" i="1"/>
  <c r="G167" i="1"/>
  <c r="G168" i="1"/>
  <c r="G169" i="1"/>
  <c r="G166" i="1"/>
  <c r="G151" i="1"/>
  <c r="G149" i="1"/>
  <c r="H152" i="1"/>
  <c r="H153" i="1"/>
  <c r="H154" i="1"/>
  <c r="H155" i="1"/>
  <c r="H156" i="1"/>
  <c r="H157" i="1"/>
  <c r="H158" i="1"/>
  <c r="H159" i="1"/>
  <c r="H160" i="1"/>
  <c r="H161" i="1"/>
  <c r="H162" i="1"/>
  <c r="H163" i="1"/>
  <c r="H164" i="1"/>
  <c r="H165" i="1"/>
  <c r="H151" i="1"/>
  <c r="G152" i="1"/>
  <c r="G153" i="1"/>
  <c r="G154" i="1"/>
  <c r="G155" i="1"/>
  <c r="G156" i="1"/>
  <c r="G157" i="1"/>
  <c r="G158" i="1"/>
  <c r="G159" i="1"/>
  <c r="G160" i="1"/>
  <c r="G161" i="1"/>
  <c r="G162" i="1"/>
  <c r="G163" i="1"/>
  <c r="G164" i="1"/>
  <c r="G165" i="1"/>
  <c r="H150" i="1"/>
  <c r="H149" i="1"/>
  <c r="G150" i="1"/>
  <c r="H146" i="1"/>
  <c r="H145" i="1"/>
  <c r="G146" i="1"/>
  <c r="G145" i="1"/>
  <c r="G130" i="1"/>
  <c r="G128" i="1"/>
  <c r="G127" i="1"/>
  <c r="G126" i="1"/>
  <c r="G125" i="1"/>
  <c r="G121" i="1"/>
  <c r="G119" i="1"/>
  <c r="H143" i="1"/>
  <c r="G143" i="1"/>
  <c r="H142" i="1"/>
  <c r="G142" i="1"/>
  <c r="H140" i="1"/>
  <c r="H139" i="1"/>
  <c r="G140" i="1"/>
  <c r="G139" i="1"/>
  <c r="G133" i="1"/>
  <c r="G134" i="1"/>
  <c r="G137" i="1"/>
  <c r="G138" i="1"/>
  <c r="H133" i="1"/>
  <c r="H134" i="1"/>
  <c r="H137" i="1"/>
  <c r="H138" i="1"/>
  <c r="H111" i="1"/>
  <c r="H115" i="1"/>
  <c r="H116" i="1"/>
  <c r="H117" i="1"/>
  <c r="H110" i="1"/>
  <c r="G111" i="1"/>
  <c r="G115" i="1"/>
  <c r="G116" i="1"/>
  <c r="G117" i="1"/>
  <c r="G110" i="1"/>
  <c r="H147" i="1"/>
  <c r="H148" i="1"/>
  <c r="H144" i="1"/>
  <c r="G147" i="1"/>
  <c r="G148" i="1"/>
  <c r="G144" i="1"/>
  <c r="H120" i="1"/>
  <c r="H122" i="1"/>
  <c r="H123" i="1"/>
  <c r="H124" i="1"/>
  <c r="H129" i="1"/>
  <c r="H131" i="1"/>
  <c r="H132" i="1"/>
  <c r="H135" i="1"/>
  <c r="H136" i="1"/>
  <c r="H141" i="1"/>
  <c r="H118" i="1"/>
  <c r="G120" i="1"/>
  <c r="G122" i="1"/>
  <c r="G123" i="1"/>
  <c r="G124" i="1"/>
  <c r="G129" i="1"/>
  <c r="G131" i="1"/>
  <c r="G132" i="1"/>
  <c r="G135" i="1"/>
  <c r="G136" i="1"/>
  <c r="G141" i="1"/>
  <c r="G118" i="1"/>
  <c r="H114" i="1"/>
  <c r="H113" i="1"/>
  <c r="H112" i="1"/>
  <c r="H109" i="1"/>
  <c r="H108" i="1"/>
  <c r="H107" i="1"/>
  <c r="H106" i="1"/>
  <c r="H105" i="1"/>
  <c r="H103" i="1"/>
  <c r="H102" i="1"/>
  <c r="H101" i="1"/>
  <c r="H99" i="1"/>
  <c r="H97" i="1"/>
  <c r="H87" i="1"/>
  <c r="H85" i="1"/>
  <c r="H83" i="1"/>
  <c r="H80" i="1"/>
  <c r="H79" i="1"/>
  <c r="H77" i="1"/>
  <c r="H76" i="1"/>
  <c r="H74" i="1"/>
  <c r="H70" i="1"/>
  <c r="H68" i="1"/>
  <c r="G114" i="1"/>
  <c r="G113" i="1"/>
  <c r="G112" i="1"/>
  <c r="G109" i="1"/>
  <c r="G108" i="1"/>
  <c r="G107" i="1"/>
  <c r="G106" i="1"/>
  <c r="G105" i="1"/>
  <c r="G103" i="1"/>
  <c r="G102" i="1"/>
  <c r="G101" i="1"/>
  <c r="G99" i="1"/>
  <c r="G97" i="1"/>
  <c r="G87" i="1"/>
  <c r="G85" i="1"/>
  <c r="G83" i="1"/>
  <c r="G80" i="1"/>
  <c r="G79" i="1"/>
  <c r="G77" i="1"/>
  <c r="G76" i="1"/>
  <c r="G74" i="1"/>
  <c r="G70" i="1"/>
  <c r="G68" i="1"/>
  <c r="H60" i="1"/>
  <c r="H59" i="1"/>
  <c r="H58" i="1"/>
  <c r="H57" i="1"/>
  <c r="H56" i="1"/>
  <c r="H54" i="1"/>
  <c r="H55" i="1"/>
  <c r="H53" i="1"/>
  <c r="G60" i="1"/>
  <c r="G59" i="1"/>
  <c r="G58" i="1"/>
  <c r="G54" i="1"/>
  <c r="G57" i="1"/>
  <c r="G56" i="1"/>
  <c r="G55" i="1"/>
  <c r="G53" i="1"/>
  <c r="H52" i="1"/>
  <c r="G52" i="1"/>
  <c r="H50" i="1"/>
  <c r="G50" i="1"/>
  <c r="H49" i="1"/>
  <c r="G49" i="1"/>
  <c r="H48" i="1"/>
  <c r="G48" i="1"/>
  <c r="H43" i="1"/>
  <c r="G43" i="1"/>
  <c r="H39" i="1"/>
  <c r="G39" i="1"/>
  <c r="H37" i="1"/>
  <c r="G37" i="1"/>
  <c r="H30" i="1"/>
  <c r="G30" i="1"/>
  <c r="H29" i="1"/>
  <c r="G29" i="1"/>
  <c r="H18" i="1"/>
  <c r="G18" i="1"/>
  <c r="H19" i="1"/>
  <c r="H20" i="1"/>
  <c r="H21" i="1"/>
  <c r="H22" i="1"/>
  <c r="H23" i="1"/>
  <c r="H24" i="1"/>
  <c r="H25" i="1"/>
  <c r="H26" i="1"/>
  <c r="H27" i="1"/>
  <c r="H28" i="1"/>
  <c r="H31" i="1"/>
  <c r="H32" i="1"/>
  <c r="H33" i="1"/>
  <c r="H34" i="1"/>
  <c r="H35" i="1"/>
  <c r="H36" i="1"/>
  <c r="H38" i="1"/>
  <c r="H40" i="1"/>
  <c r="H41" i="1"/>
  <c r="H42" i="1"/>
  <c r="H44" i="1"/>
  <c r="H45" i="1"/>
  <c r="H46" i="1"/>
  <c r="H47" i="1"/>
  <c r="H51" i="1"/>
  <c r="G19" i="1"/>
  <c r="G20" i="1"/>
  <c r="G21" i="1"/>
  <c r="G22" i="1"/>
  <c r="G23" i="1"/>
  <c r="G24" i="1"/>
  <c r="G25" i="1"/>
  <c r="G26" i="1"/>
  <c r="G27" i="1"/>
  <c r="G28" i="1"/>
  <c r="G31" i="1"/>
  <c r="G32" i="1"/>
  <c r="G33" i="1"/>
  <c r="G34" i="1"/>
  <c r="G35" i="1"/>
  <c r="G36" i="1"/>
  <c r="G38" i="1"/>
  <c r="G40" i="1"/>
  <c r="G41" i="1"/>
  <c r="G42" i="1"/>
  <c r="G44" i="1"/>
  <c r="G45" i="1"/>
  <c r="G46" i="1"/>
  <c r="G47" i="1"/>
  <c r="G51" i="1"/>
  <c r="H17" i="1"/>
  <c r="H16" i="1"/>
  <c r="G17" i="1"/>
  <c r="G16" i="1"/>
  <c r="H15" i="1"/>
  <c r="G15" i="1"/>
  <c r="H14" i="1"/>
  <c r="G14" i="1"/>
  <c r="H9" i="1"/>
  <c r="H8" i="1"/>
  <c r="H10" i="1"/>
  <c r="H11" i="1"/>
  <c r="H12" i="1"/>
  <c r="H13" i="1"/>
  <c r="H7" i="1"/>
  <c r="G9" i="1"/>
  <c r="G8" i="1"/>
  <c r="G10" i="1"/>
  <c r="G11" i="1"/>
  <c r="G12" i="1"/>
  <c r="G13" i="1"/>
  <c r="G7" i="1"/>
  <c r="H6" i="1"/>
  <c r="H5" i="1"/>
  <c r="H4" i="1"/>
  <c r="H2" i="1"/>
  <c r="H3" i="1"/>
  <c r="G3" i="1" l="1"/>
  <c r="G4" i="1"/>
  <c r="G5" i="1"/>
  <c r="G6" i="1"/>
  <c r="G2" i="1"/>
</calcChain>
</file>

<file path=xl/sharedStrings.xml><?xml version="1.0" encoding="utf-8"?>
<sst xmlns="http://schemas.openxmlformats.org/spreadsheetml/2006/main" count="2727" uniqueCount="984">
  <si>
    <t>Name</t>
  </si>
  <si>
    <t>Location</t>
  </si>
  <si>
    <t>Grid</t>
  </si>
  <si>
    <t>Easting</t>
  </si>
  <si>
    <t>Northing</t>
  </si>
  <si>
    <t>X</t>
  </si>
  <si>
    <t>Y</t>
  </si>
  <si>
    <t>Length</t>
  </si>
  <si>
    <t>Width</t>
  </si>
  <si>
    <t>Orientation</t>
  </si>
  <si>
    <t>CANMORE</t>
  </si>
  <si>
    <t>Finds</t>
  </si>
  <si>
    <t>Other</t>
  </si>
  <si>
    <t>Council</t>
  </si>
  <si>
    <t>Loch of Watlee</t>
  </si>
  <si>
    <t>Unst</t>
  </si>
  <si>
    <t>Shetland</t>
  </si>
  <si>
    <t>HP</t>
  </si>
  <si>
    <t>West Scrafield</t>
  </si>
  <si>
    <t>Underhoull</t>
  </si>
  <si>
    <t>Mailand</t>
  </si>
  <si>
    <t>Ungirsta</t>
  </si>
  <si>
    <t>North-House</t>
  </si>
  <si>
    <t>Papa Stour</t>
  </si>
  <si>
    <t>HU</t>
  </si>
  <si>
    <t>Brandsiclett</t>
  </si>
  <si>
    <t>Lerwick</t>
  </si>
  <si>
    <t>South</t>
  </si>
  <si>
    <t>Minn</t>
  </si>
  <si>
    <t>West Burra</t>
  </si>
  <si>
    <t>Sefster</t>
  </si>
  <si>
    <t>Sandsting</t>
  </si>
  <si>
    <t>Height</t>
  </si>
  <si>
    <t>Nissetter</t>
  </si>
  <si>
    <t>Northmavine</t>
  </si>
  <si>
    <t>North-East</t>
  </si>
  <si>
    <t>Wadbister</t>
  </si>
  <si>
    <t>Bressay</t>
  </si>
  <si>
    <t>Tafts</t>
  </si>
  <si>
    <t>Fetlar</t>
  </si>
  <si>
    <t>Bu</t>
  </si>
  <si>
    <t>Stromness</t>
  </si>
  <si>
    <t>Orkney</t>
  </si>
  <si>
    <t>HY</t>
  </si>
  <si>
    <t>Upper Cairn</t>
  </si>
  <si>
    <t>Hoy</t>
  </si>
  <si>
    <t>Lower Cairn</t>
  </si>
  <si>
    <t>Sandwick</t>
  </si>
  <si>
    <t>Roman melon bead</t>
  </si>
  <si>
    <t>Unigarth</t>
  </si>
  <si>
    <t>Chamber</t>
  </si>
  <si>
    <t>sub-rectangular</t>
  </si>
  <si>
    <t>semi-circular</t>
  </si>
  <si>
    <t>circular</t>
  </si>
  <si>
    <t>Howe</t>
  </si>
  <si>
    <t>Skeabrae</t>
  </si>
  <si>
    <t>Naversdale</t>
  </si>
  <si>
    <t>Orphir</t>
  </si>
  <si>
    <t>Dale</t>
  </si>
  <si>
    <t>Birsay &amp; Harray</t>
  </si>
  <si>
    <t>East</t>
  </si>
  <si>
    <t>Grimeston</t>
  </si>
  <si>
    <t>Biggings</t>
  </si>
  <si>
    <t>Rennibister</t>
  </si>
  <si>
    <t>Firth</t>
  </si>
  <si>
    <t>hexagonal</t>
  </si>
  <si>
    <t>Curisiter</t>
  </si>
  <si>
    <t>Know of Rowiegar</t>
  </si>
  <si>
    <t>Rousay &amp; Egilsay</t>
  </si>
  <si>
    <t>Lower Mithouse</t>
  </si>
  <si>
    <t>Evie &amp; Rendall</t>
  </si>
  <si>
    <t>Crantit</t>
  </si>
  <si>
    <t>South-East</t>
  </si>
  <si>
    <t>North-West</t>
  </si>
  <si>
    <t>Kirkwall &amp; St Ola</t>
  </si>
  <si>
    <t>Orquil Farm</t>
  </si>
  <si>
    <t>Roma</t>
  </si>
  <si>
    <t>Holm</t>
  </si>
  <si>
    <t>Holland</t>
  </si>
  <si>
    <t>Hatston</t>
  </si>
  <si>
    <t>potsherds</t>
  </si>
  <si>
    <t>Saverock</t>
  </si>
  <si>
    <t>Grainbank</t>
  </si>
  <si>
    <t>animal bone, shell fish</t>
  </si>
  <si>
    <t>Stairs</t>
  </si>
  <si>
    <t>Gripps</t>
  </si>
  <si>
    <t>Periowall</t>
  </si>
  <si>
    <t>Westray</t>
  </si>
  <si>
    <t>rock-cut</t>
  </si>
  <si>
    <t>Langskaill</t>
  </si>
  <si>
    <t>South Keigar</t>
  </si>
  <si>
    <t>St Andrews &amp; Deerness</t>
  </si>
  <si>
    <t>sub-oval</t>
  </si>
  <si>
    <t>Mull Head</t>
  </si>
  <si>
    <t>two chambers?</t>
  </si>
  <si>
    <t>Yinstay</t>
  </si>
  <si>
    <t>Copinsay</t>
  </si>
  <si>
    <t>oval</t>
  </si>
  <si>
    <t>Carse of Henzie Hut</t>
  </si>
  <si>
    <t>Lady</t>
  </si>
  <si>
    <t>Sandquoy</t>
  </si>
  <si>
    <t>Whale Head</t>
  </si>
  <si>
    <t>Uig</t>
  </si>
  <si>
    <t>Western Isles</t>
  </si>
  <si>
    <t>Mealista</t>
  </si>
  <si>
    <t>NA</t>
  </si>
  <si>
    <t>Sidhean A'Chairn Bhuidhe</t>
  </si>
  <si>
    <t>NB</t>
  </si>
  <si>
    <t>Teampull Valtos</t>
  </si>
  <si>
    <t>Cnip</t>
  </si>
  <si>
    <t>Gress Lodge</t>
  </si>
  <si>
    <t>two chambers</t>
  </si>
  <si>
    <t>querns, shell fish, tools</t>
  </si>
  <si>
    <t>Stornoway</t>
  </si>
  <si>
    <t>Two passages?</t>
  </si>
  <si>
    <t>animal bone, shell fish, pottery</t>
  </si>
  <si>
    <t>Carnan A'Ghrodhair</t>
  </si>
  <si>
    <t>Barvas</t>
  </si>
  <si>
    <t>Leireag</t>
  </si>
  <si>
    <t>Assynt</t>
  </si>
  <si>
    <t>Highland</t>
  </si>
  <si>
    <t>NC</t>
  </si>
  <si>
    <t>Loch Hope</t>
  </si>
  <si>
    <t>Durness</t>
  </si>
  <si>
    <t>Eriboll</t>
  </si>
  <si>
    <t>Loch Eriboll</t>
  </si>
  <si>
    <t>Portnancon</t>
  </si>
  <si>
    <t>Portnancon South</t>
  </si>
  <si>
    <t>Tongue</t>
  </si>
  <si>
    <t>Deanside</t>
  </si>
  <si>
    <t>Ribigill</t>
  </si>
  <si>
    <t>Achiniyhalavin</t>
  </si>
  <si>
    <t>Achinahagh</t>
  </si>
  <si>
    <t>Syre</t>
  </si>
  <si>
    <t>Farr</t>
  </si>
  <si>
    <t>Rosal</t>
  </si>
  <si>
    <t>Cracknie</t>
  </si>
  <si>
    <t>Skerray Mains</t>
  </si>
  <si>
    <t>Achnabourin</t>
  </si>
  <si>
    <t>Skelpick Burn</t>
  </si>
  <si>
    <t>Strath Naver</t>
  </si>
  <si>
    <t>An Rath Chruineach</t>
  </si>
  <si>
    <t>Beinn A'Bhragaidh</t>
  </si>
  <si>
    <t>Golspie</t>
  </si>
  <si>
    <t>Kinbrace Hill</t>
  </si>
  <si>
    <t>Kildonan</t>
  </si>
  <si>
    <t>Suisgill</t>
  </si>
  <si>
    <t>Suisgill Bridge</t>
  </si>
  <si>
    <t>Loch Ascaig</t>
  </si>
  <si>
    <t>Achnidale</t>
  </si>
  <si>
    <t>Dun Mhairtein</t>
  </si>
  <si>
    <t>Strathy</t>
  </si>
  <si>
    <t>Cos Ceumach</t>
  </si>
  <si>
    <t>Loth</t>
  </si>
  <si>
    <t>Salscraggie Lodge</t>
  </si>
  <si>
    <t>Allt Cille Pheadair</t>
  </si>
  <si>
    <t>Torrish</t>
  </si>
  <si>
    <t>Allt Bad Ra'Fin</t>
  </si>
  <si>
    <t>Strathy Burn</t>
  </si>
  <si>
    <t>Latheron</t>
  </si>
  <si>
    <t>ND</t>
  </si>
  <si>
    <t>Langwell Water</t>
  </si>
  <si>
    <t>Tulloch Park</t>
  </si>
  <si>
    <t>Thurso</t>
  </si>
  <si>
    <t>Langwell Plantation</t>
  </si>
  <si>
    <t>Achalipster</t>
  </si>
  <si>
    <t>Watten</t>
  </si>
  <si>
    <t>Ach An Fhionnfhuaraidh</t>
  </si>
  <si>
    <t>Achinnearin</t>
  </si>
  <si>
    <t>Caen Burn</t>
  </si>
  <si>
    <t>Ham</t>
  </si>
  <si>
    <t>Dunnet</t>
  </si>
  <si>
    <t>South Ronaldsay</t>
  </si>
  <si>
    <t>Windwick</t>
  </si>
  <si>
    <t>Flaws</t>
  </si>
  <si>
    <t>Mossetter</t>
  </si>
  <si>
    <t>Manse</t>
  </si>
  <si>
    <t>House of the Fairies</t>
  </si>
  <si>
    <t>St Kilda</t>
  </si>
  <si>
    <t>NF</t>
  </si>
  <si>
    <t>Tigh Talamhanta</t>
  </si>
  <si>
    <t>Barra</t>
  </si>
  <si>
    <t>Kilpheder</t>
  </si>
  <si>
    <t>South Uist</t>
  </si>
  <si>
    <t>Sidhean Bhuirgh</t>
  </si>
  <si>
    <t>Benbecula</t>
  </si>
  <si>
    <t>Drimore</t>
  </si>
  <si>
    <t>Bruthach Mor</t>
  </si>
  <si>
    <t>Druim Na H-Uamha</t>
  </si>
  <si>
    <t>North Uist</t>
  </si>
  <si>
    <t>Kirkibost</t>
  </si>
  <si>
    <t>Bac Mic Connain</t>
  </si>
  <si>
    <t>Sithean An Altair</t>
  </si>
  <si>
    <t>Brownie's Stone</t>
  </si>
  <si>
    <t>Sithean Mor</t>
  </si>
  <si>
    <t>Foshigary</t>
  </si>
  <si>
    <t>Cnoc An Litick</t>
  </si>
  <si>
    <t>Sidehean Mor</t>
  </si>
  <si>
    <t>Balelone</t>
  </si>
  <si>
    <t>Varlish Point</t>
  </si>
  <si>
    <t>Eliogar</t>
  </si>
  <si>
    <t>Loch Sheilavaig</t>
  </si>
  <si>
    <t>Uamh Iosal</t>
  </si>
  <si>
    <t>Scalavat I</t>
  </si>
  <si>
    <t>Usinish</t>
  </si>
  <si>
    <t>Uamh Ghrantaich</t>
  </si>
  <si>
    <t>Uamh Airidh Nam Faoch</t>
  </si>
  <si>
    <t>Cnoc A'Chaisteal</t>
  </si>
  <si>
    <t>Clachan Iosal</t>
  </si>
  <si>
    <t>Traigh Lar 1</t>
  </si>
  <si>
    <t>Traigh Lar 2</t>
  </si>
  <si>
    <t>Screvan</t>
  </si>
  <si>
    <t>Loch an Duin</t>
  </si>
  <si>
    <t>Tigh Talamhant</t>
  </si>
  <si>
    <t>Sgalabraig</t>
  </si>
  <si>
    <t>Harris</t>
  </si>
  <si>
    <t>Sand Hill</t>
  </si>
  <si>
    <t>Berneray</t>
  </si>
  <si>
    <t>Northton</t>
  </si>
  <si>
    <t>Paible</t>
  </si>
  <si>
    <t>Taransay</t>
  </si>
  <si>
    <t>NG</t>
  </si>
  <si>
    <t>Nisabost</t>
  </si>
  <si>
    <t>Beinn Tighe</t>
  </si>
  <si>
    <t>Small Isles</t>
  </si>
  <si>
    <t>Vatten</t>
  </si>
  <si>
    <t>Skye</t>
  </si>
  <si>
    <t>Claigan</t>
  </si>
  <si>
    <t>Totaig Burn</t>
  </si>
  <si>
    <t>Glen Bracadale</t>
  </si>
  <si>
    <t>Bracadale</t>
  </si>
  <si>
    <t>Knock Ullinish</t>
  </si>
  <si>
    <t>Cuillin Cottage</t>
  </si>
  <si>
    <t>Glenmore River</t>
  </si>
  <si>
    <t>Heatherfield</t>
  </si>
  <si>
    <t>Torvaig</t>
  </si>
  <si>
    <t>Tungadale</t>
  </si>
  <si>
    <t xml:space="preserve">Tigh Talamhain </t>
  </si>
  <si>
    <t>Kilmaluag</t>
  </si>
  <si>
    <t>Glen Boreraig</t>
  </si>
  <si>
    <t>Allt na Cille</t>
  </si>
  <si>
    <t>RC 100 cal BC- 380 cal AD</t>
  </si>
  <si>
    <t>Uamh nan Ramh</t>
  </si>
  <si>
    <t>Portree</t>
  </si>
  <si>
    <t>CAVE</t>
  </si>
  <si>
    <t>Camastianavaig</t>
  </si>
  <si>
    <t>Udairn</t>
  </si>
  <si>
    <t>Craig Carn-Na-Bhodachd</t>
  </si>
  <si>
    <t>Broadford</t>
  </si>
  <si>
    <t>Allt nan Inbhir</t>
  </si>
  <si>
    <t>Glenshiel</t>
  </si>
  <si>
    <t>Glen Shiel</t>
  </si>
  <si>
    <t>Lochan na Bearta</t>
  </si>
  <si>
    <t>Lochbroom</t>
  </si>
  <si>
    <t>Breakachy Burn</t>
  </si>
  <si>
    <t>Kilmorack</t>
  </si>
  <si>
    <t>NH</t>
  </si>
  <si>
    <t>Lynchat</t>
  </si>
  <si>
    <t>Alvie</t>
  </si>
  <si>
    <t>Cyderhall Farm</t>
  </si>
  <si>
    <t>Dornoch</t>
  </si>
  <si>
    <t>RC 800-200 cal BC, 400-170 cal BC, 400-170 cal BC, 800-200 cal BC</t>
  </si>
  <si>
    <t>Kirkton</t>
  </si>
  <si>
    <t>Baddan</t>
  </si>
  <si>
    <t>Nairn</t>
  </si>
  <si>
    <t>Brackley</t>
  </si>
  <si>
    <t>Petty</t>
  </si>
  <si>
    <t>Raebreck</t>
  </si>
  <si>
    <t>Abernethy &amp; Kincardine</t>
  </si>
  <si>
    <t>Templestone</t>
  </si>
  <si>
    <t>Moray</t>
  </si>
  <si>
    <t>NJ</t>
  </si>
  <si>
    <t>Easter Backlands of Roseisle</t>
  </si>
  <si>
    <t>Duffus</t>
  </si>
  <si>
    <t>Elgin</t>
  </si>
  <si>
    <t>Waukmill</t>
  </si>
  <si>
    <t>Drumnagarrow</t>
  </si>
  <si>
    <t>Glenbuchat</t>
  </si>
  <si>
    <t>Aberdeenshire</t>
  </si>
  <si>
    <t>Castle Newe</t>
  </si>
  <si>
    <t>Strathdon</t>
  </si>
  <si>
    <t>Buchaam</t>
  </si>
  <si>
    <t>Colquhonnie</t>
  </si>
  <si>
    <t>Tom Breac</t>
  </si>
  <si>
    <t>Milton of Migvie</t>
  </si>
  <si>
    <t>Logie-Coldstone</t>
  </si>
  <si>
    <t>Aboyne</t>
  </si>
  <si>
    <t>Coull</t>
  </si>
  <si>
    <t>Milton of Whitehouse</t>
  </si>
  <si>
    <t>Glenmuick, Tullich &amp; Glengairn</t>
  </si>
  <si>
    <t>Kildrummy</t>
  </si>
  <si>
    <t>Castle Hillock</t>
  </si>
  <si>
    <t>The Stone Rieve</t>
  </si>
  <si>
    <t>Cairncoullie</t>
  </si>
  <si>
    <t>Leochel-Cushnie</t>
  </si>
  <si>
    <t>Wester Sinnahard</t>
  </si>
  <si>
    <t>Towie</t>
  </si>
  <si>
    <t>New Morlich</t>
  </si>
  <si>
    <t>Glenkindie House</t>
  </si>
  <si>
    <t>Corsehill</t>
  </si>
  <si>
    <t>Rhynie</t>
  </si>
  <si>
    <t>Queensbriggs</t>
  </si>
  <si>
    <t>Auchindoir &amp; Kearn</t>
  </si>
  <si>
    <t>Culsh</t>
  </si>
  <si>
    <t>Tarland</t>
  </si>
  <si>
    <t>Montgarrie</t>
  </si>
  <si>
    <t>Tullynessle &amp; Forbes</t>
  </si>
  <si>
    <t>Mid Knauchland</t>
  </si>
  <si>
    <t>Rothiemay</t>
  </si>
  <si>
    <t>Old Crombie</t>
  </si>
  <si>
    <t>Marnoch</t>
  </si>
  <si>
    <t>Whitehills</t>
  </si>
  <si>
    <t>Monymusk</t>
  </si>
  <si>
    <t>Netherton of Drumnahoy</t>
  </si>
  <si>
    <t>Cluny</t>
  </si>
  <si>
    <t>Andrewsford</t>
  </si>
  <si>
    <t>Fyvie</t>
  </si>
  <si>
    <t>Bogfechel</t>
  </si>
  <si>
    <t>Udny</t>
  </si>
  <si>
    <t>Little Gight</t>
  </si>
  <si>
    <t>Shethin</t>
  </si>
  <si>
    <t>Tarves</t>
  </si>
  <si>
    <t>Mill of Torry</t>
  </si>
  <si>
    <t>Fairy Hillock</t>
  </si>
  <si>
    <t>Cruden</t>
  </si>
  <si>
    <t>Lunderton</t>
  </si>
  <si>
    <t>St Fergus</t>
  </si>
  <si>
    <t>NK</t>
  </si>
  <si>
    <t>Kilkenneth</t>
  </si>
  <si>
    <t>Tiree</t>
  </si>
  <si>
    <t>Argyll &amp; Bute</t>
  </si>
  <si>
    <t>NL</t>
  </si>
  <si>
    <t>Greenhill</t>
  </si>
  <si>
    <t>Port-na-Luinge</t>
  </si>
  <si>
    <t>Coll</t>
  </si>
  <si>
    <t>NM</t>
  </si>
  <si>
    <t>Arnabost</t>
  </si>
  <si>
    <t>Cladh A'Bhearnaig</t>
  </si>
  <si>
    <t>Kilmore &amp; Kilbride</t>
  </si>
  <si>
    <t>Woodlea</t>
  </si>
  <si>
    <t>Perth &amp; Kinross</t>
  </si>
  <si>
    <t>Ardoch</t>
  </si>
  <si>
    <t>NN</t>
  </si>
  <si>
    <t>Dornock</t>
  </si>
  <si>
    <t>Crieff</t>
  </si>
  <si>
    <t>Monzie</t>
  </si>
  <si>
    <t>Easter Dowald</t>
  </si>
  <si>
    <t>Duntaggart</t>
  </si>
  <si>
    <t>Logierait</t>
  </si>
  <si>
    <t>Cast Menzies</t>
  </si>
  <si>
    <t>Weem</t>
  </si>
  <si>
    <t>Lowbank</t>
  </si>
  <si>
    <t>Trinity Gask</t>
  </si>
  <si>
    <t>West Park</t>
  </si>
  <si>
    <t>Blackford</t>
  </si>
  <si>
    <t>Balnadrum</t>
  </si>
  <si>
    <t>Moulin</t>
  </si>
  <si>
    <t>Blaeberry</t>
  </si>
  <si>
    <t>Dunning</t>
  </si>
  <si>
    <t>NO</t>
  </si>
  <si>
    <t>Broxy Kennels</t>
  </si>
  <si>
    <t>Redgorton</t>
  </si>
  <si>
    <t>Moneydie</t>
  </si>
  <si>
    <t>Bankfoot</t>
  </si>
  <si>
    <t>Auchtergaven</t>
  </si>
  <si>
    <t>RC 0-550 cal AD, 200 cal BC to 400 cal AD, 200 cal BC to 400 cal AD, 400 cal BC to 350 cal AD, 1300 cal BC to 800 cal AD, 150 cal BC to 450 cal AD, 200 cal BC to 400 cal AD</t>
  </si>
  <si>
    <t>Newmill Cottages</t>
  </si>
  <si>
    <t>Cambusmichael</t>
  </si>
  <si>
    <t>St Martins</t>
  </si>
  <si>
    <t>Northleys</t>
  </si>
  <si>
    <t>Benchil Burn</t>
  </si>
  <si>
    <t>Culthill</t>
  </si>
  <si>
    <t>Caputh</t>
  </si>
  <si>
    <t>Mains of Fordie</t>
  </si>
  <si>
    <t>Blackhillock</t>
  </si>
  <si>
    <t>Glendelvine</t>
  </si>
  <si>
    <t>Bonhard Park</t>
  </si>
  <si>
    <t>Scone</t>
  </si>
  <si>
    <t>Sheriffton</t>
  </si>
  <si>
    <t>Tofthill</t>
  </si>
  <si>
    <t>Kinfauns</t>
  </si>
  <si>
    <t>Coates of Fingask</t>
  </si>
  <si>
    <t>Rhynd</t>
  </si>
  <si>
    <t>Barnhill</t>
  </si>
  <si>
    <t>Kinnoull</t>
  </si>
  <si>
    <t>Grange of Elcho</t>
  </si>
  <si>
    <t>Leyston</t>
  </si>
  <si>
    <t>Cargill</t>
  </si>
  <si>
    <t>Hatton</t>
  </si>
  <si>
    <t>Kinclaven Castle</t>
  </si>
  <si>
    <t>Kinclaven</t>
  </si>
  <si>
    <t>Bishophall</t>
  </si>
  <si>
    <t>Byres</t>
  </si>
  <si>
    <t>Hill House</t>
  </si>
  <si>
    <t>Woodhead</t>
  </si>
  <si>
    <t>Greenbank Cottage</t>
  </si>
  <si>
    <t>Blairgowrie</t>
  </si>
  <si>
    <t>The Welton</t>
  </si>
  <si>
    <t>Spittalfield</t>
  </si>
  <si>
    <t>Wester Drumatherty</t>
  </si>
  <si>
    <t>Middle Gourdie</t>
  </si>
  <si>
    <t>Gillies Burn</t>
  </si>
  <si>
    <t>Abernethy</t>
  </si>
  <si>
    <t>Clunie Field</t>
  </si>
  <si>
    <t>Easter Clunie</t>
  </si>
  <si>
    <t>Kinloch</t>
  </si>
  <si>
    <t>Collessie</t>
  </si>
  <si>
    <t>Fife</t>
  </si>
  <si>
    <t>Easter Kilwhiss</t>
  </si>
  <si>
    <t>Gaddon Plantation</t>
  </si>
  <si>
    <t>Orchardfield</t>
  </si>
  <si>
    <t>Strathmiglo</t>
  </si>
  <si>
    <t>Middlebank</t>
  </si>
  <si>
    <t>Errol</t>
  </si>
  <si>
    <t>Ninetree Brae</t>
  </si>
  <si>
    <t>New Mains</t>
  </si>
  <si>
    <t>Inchture</t>
  </si>
  <si>
    <t>South Inchmichael</t>
  </si>
  <si>
    <t>Kilspindie</t>
  </si>
  <si>
    <t>Glencarse</t>
  </si>
  <si>
    <t>Mains of Errol</t>
  </si>
  <si>
    <t>Clashbenny</t>
  </si>
  <si>
    <t>Pitroddie</t>
  </si>
  <si>
    <t>Hill of Errol</t>
  </si>
  <si>
    <t>Gallowflat</t>
  </si>
  <si>
    <t>Pitcur</t>
  </si>
  <si>
    <t>Kettins</t>
  </si>
  <si>
    <t>Lintrose House</t>
  </si>
  <si>
    <t>Woodside</t>
  </si>
  <si>
    <t>Balgersho</t>
  </si>
  <si>
    <t>Coupar Angus</t>
  </si>
  <si>
    <t>Rossie Priory</t>
  </si>
  <si>
    <t>Ruthven</t>
  </si>
  <si>
    <t>Angus</t>
  </si>
  <si>
    <t>Bridgend of Ruthven</t>
  </si>
  <si>
    <t>Wester Cardean</t>
  </si>
  <si>
    <t>Airlie</t>
  </si>
  <si>
    <t>Balloch</t>
  </si>
  <si>
    <t>Alyth</t>
  </si>
  <si>
    <t>Law of Brigton</t>
  </si>
  <si>
    <t>Jordanstone</t>
  </si>
  <si>
    <t>Grangemount</t>
  </si>
  <si>
    <t>Bendochy</t>
  </si>
  <si>
    <t>Old Mains of Rattray</t>
  </si>
  <si>
    <t>Rattray</t>
  </si>
  <si>
    <t>Auchtertyre</t>
  </si>
  <si>
    <t>Newtyle</t>
  </si>
  <si>
    <t>Chester Park</t>
  </si>
  <si>
    <t>Meigle</t>
  </si>
  <si>
    <t>Mudhall</t>
  </si>
  <si>
    <t>Ryehill</t>
  </si>
  <si>
    <t>Dillavaird</t>
  </si>
  <si>
    <t>Drumderrach</t>
  </si>
  <si>
    <t>Bruceton</t>
  </si>
  <si>
    <t>Kirkton of Cults</t>
  </si>
  <si>
    <t>Cults</t>
  </si>
  <si>
    <t>Ashgrove</t>
  </si>
  <si>
    <t>Wemyss</t>
  </si>
  <si>
    <t>East Hall</t>
  </si>
  <si>
    <t>Monimail</t>
  </si>
  <si>
    <t>Wester Balgarvie</t>
  </si>
  <si>
    <t>Windmill Cottage</t>
  </si>
  <si>
    <t>Longforgan</t>
  </si>
  <si>
    <t>East Bank</t>
  </si>
  <si>
    <t>Grange</t>
  </si>
  <si>
    <t>Balmerino</t>
  </si>
  <si>
    <t>Prieston Farm</t>
  </si>
  <si>
    <t>Tealing</t>
  </si>
  <si>
    <t>Auchterhouse</t>
  </si>
  <si>
    <t>East Adamston</t>
  </si>
  <si>
    <t>Burnhead of Auchterhouse</t>
  </si>
  <si>
    <t>Bonnyton</t>
  </si>
  <si>
    <t>Camperdown</t>
  </si>
  <si>
    <t>Dundee</t>
  </si>
  <si>
    <t>Hurly Hawkin</t>
  </si>
  <si>
    <t>Mains of Fowlis</t>
  </si>
  <si>
    <t>Bullionfield</t>
  </si>
  <si>
    <t>Invergowrie</t>
  </si>
  <si>
    <t>Mylnefield</t>
  </si>
  <si>
    <t>Huntly Farm</t>
  </si>
  <si>
    <t>Bullion</t>
  </si>
  <si>
    <t>Auchlishie</t>
  </si>
  <si>
    <t>Kirriemuir</t>
  </si>
  <si>
    <t>Meams Hill</t>
  </si>
  <si>
    <t>Hill of Redhall</t>
  </si>
  <si>
    <t>East Kinwhirrie</t>
  </si>
  <si>
    <t>Prosen Bridge</t>
  </si>
  <si>
    <t>Cortachy &amp; Clova</t>
  </si>
  <si>
    <t>Kintyre</t>
  </si>
  <si>
    <t>Caddam</t>
  </si>
  <si>
    <t xml:space="preserve">Hill of Kirriemuir </t>
  </si>
  <si>
    <t>Reedie</t>
  </si>
  <si>
    <t>Littleton of Airlie</t>
  </si>
  <si>
    <t>Barns of Airlie</t>
  </si>
  <si>
    <t>Braehead Farm</t>
  </si>
  <si>
    <t>Hatton Law</t>
  </si>
  <si>
    <t>Largo</t>
  </si>
  <si>
    <t>Dumbarnie</t>
  </si>
  <si>
    <t>Newburn</t>
  </si>
  <si>
    <t>Kirktonbarns</t>
  </si>
  <si>
    <t>Forgon</t>
  </si>
  <si>
    <t>Tofts Law</t>
  </si>
  <si>
    <t>Westhall</t>
  </si>
  <si>
    <t>Murroes</t>
  </si>
  <si>
    <t>Mansefield</t>
  </si>
  <si>
    <t>Tealing House</t>
  </si>
  <si>
    <t>Ardownie</t>
  </si>
  <si>
    <t>Monifieth</t>
  </si>
  <si>
    <t>Barns of Claverhouse</t>
  </si>
  <si>
    <t>Mains &amp; Stratmartine</t>
  </si>
  <si>
    <t>Baldoukie</t>
  </si>
  <si>
    <t>Tannadice</t>
  </si>
  <si>
    <t>Shielhill Bridge</t>
  </si>
  <si>
    <t>Pitscandly</t>
  </si>
  <si>
    <t>Rescobie</t>
  </si>
  <si>
    <t>Murton</t>
  </si>
  <si>
    <t>Forfar</t>
  </si>
  <si>
    <t>Fletcherfield</t>
  </si>
  <si>
    <t>Shandford</t>
  </si>
  <si>
    <t>Fern</t>
  </si>
  <si>
    <t>Loch Kinord</t>
  </si>
  <si>
    <t>Baldutho Craig</t>
  </si>
  <si>
    <t>Carnbee</t>
  </si>
  <si>
    <t>Ardross</t>
  </si>
  <si>
    <t>Elie</t>
  </si>
  <si>
    <t>Easter Kellie</t>
  </si>
  <si>
    <t>Kittocks Den</t>
  </si>
  <si>
    <t>St Andrews &amp; St Leonards</t>
  </si>
  <si>
    <t>Arbirlot</t>
  </si>
  <si>
    <t>Mains of Kelly</t>
  </si>
  <si>
    <t>East Scryne</t>
  </si>
  <si>
    <t>Craigmill</t>
  </si>
  <si>
    <t>Panbride</t>
  </si>
  <si>
    <t>Hatton Farm</t>
  </si>
  <si>
    <t>Panlathy</t>
  </si>
  <si>
    <t>West Scryne</t>
  </si>
  <si>
    <t>Nether Kelly</t>
  </si>
  <si>
    <t>Panmure House</t>
  </si>
  <si>
    <t>Carlungie</t>
  </si>
  <si>
    <t>Monikie</t>
  </si>
  <si>
    <t>Ardestie</t>
  </si>
  <si>
    <t>Woodhill House</t>
  </si>
  <si>
    <t>Barry</t>
  </si>
  <si>
    <t>West Grange of Conon</t>
  </si>
  <si>
    <t>Arbroath &amp; St Vigeans</t>
  </si>
  <si>
    <t>Damside</t>
  </si>
  <si>
    <t>Kirkden</t>
  </si>
  <si>
    <t>Friock Mains</t>
  </si>
  <si>
    <t>Balbinny</t>
  </si>
  <si>
    <t>Aberlemno</t>
  </si>
  <si>
    <t>Netherton</t>
  </si>
  <si>
    <t>Careston Castle</t>
  </si>
  <si>
    <t>Careston</t>
  </si>
  <si>
    <t>Mains of Careston</t>
  </si>
  <si>
    <t>Balrennie</t>
  </si>
  <si>
    <t>Stracathro</t>
  </si>
  <si>
    <t>Birse</t>
  </si>
  <si>
    <t>Achnafoy</t>
  </si>
  <si>
    <t>Cotton of Balcathie</t>
  </si>
  <si>
    <t>Elliot</t>
  </si>
  <si>
    <t>Newbarns</t>
  </si>
  <si>
    <t>Inverkeilor</t>
  </si>
  <si>
    <t>Newbarns Smithy</t>
  </si>
  <si>
    <t>Raesmill Burn</t>
  </si>
  <si>
    <t>Meg Taylors</t>
  </si>
  <si>
    <t>Letham Grange</t>
  </si>
  <si>
    <t>Newton</t>
  </si>
  <si>
    <t>Boysack</t>
  </si>
  <si>
    <t>Lunan Bank</t>
  </si>
  <si>
    <t>Balneaves Cottage</t>
  </si>
  <si>
    <t>Kinnell</t>
  </si>
  <si>
    <t>Bandoch Quarry</t>
  </si>
  <si>
    <t>Templeton</t>
  </si>
  <si>
    <t>Eastern Cemetary</t>
  </si>
  <si>
    <t>Kellie Castle</t>
  </si>
  <si>
    <t>Gilrivie</t>
  </si>
  <si>
    <t>Dun</t>
  </si>
  <si>
    <t>Powis</t>
  </si>
  <si>
    <t>Maryton</t>
  </si>
  <si>
    <t>Arrat's Mill</t>
  </si>
  <si>
    <t>Brechin</t>
  </si>
  <si>
    <t>Kinnaird Castle</t>
  </si>
  <si>
    <t>Red Castle</t>
  </si>
  <si>
    <t>Fithie</t>
  </si>
  <si>
    <t>Farnell</t>
  </si>
  <si>
    <t>Northwater Bridge</t>
  </si>
  <si>
    <t>Marykirk</t>
  </si>
  <si>
    <t>Balmakewan</t>
  </si>
  <si>
    <t>Myreside</t>
  </si>
  <si>
    <t>Dunthill</t>
  </si>
  <si>
    <t>Pitnamoon</t>
  </si>
  <si>
    <t>Fordoun</t>
  </si>
  <si>
    <t>Mains of Balbegno</t>
  </si>
  <si>
    <t>Fettercairn</t>
  </si>
  <si>
    <t>Nether Thainston</t>
  </si>
  <si>
    <t>Newbigging</t>
  </si>
  <si>
    <t>Montrose</t>
  </si>
  <si>
    <t>Stone of Morphie</t>
  </si>
  <si>
    <t>St Cyrus</t>
  </si>
  <si>
    <t>Dubton</t>
  </si>
  <si>
    <t>Dryleys</t>
  </si>
  <si>
    <t>Fisherhills</t>
  </si>
  <si>
    <t>Mill of Mondynes</t>
  </si>
  <si>
    <t>Burnhead of Monboddo</t>
  </si>
  <si>
    <t>Drumalan</t>
  </si>
  <si>
    <t>Mains of Haulkerton</t>
  </si>
  <si>
    <t>Laurencekirk</t>
  </si>
  <si>
    <t>Chapel Knap</t>
  </si>
  <si>
    <t>Scotson</t>
  </si>
  <si>
    <t>Pitcarry</t>
  </si>
  <si>
    <t>Arbuthnott</t>
  </si>
  <si>
    <t>Farrochie</t>
  </si>
  <si>
    <t>Fetteresso</t>
  </si>
  <si>
    <t>Rosehill</t>
  </si>
  <si>
    <t>Killean &amp; Kilchenzie</t>
  </si>
  <si>
    <t>NR</t>
  </si>
  <si>
    <t>The Doon</t>
  </si>
  <si>
    <t>Kilmorry</t>
  </si>
  <si>
    <t>North Ayrshire</t>
  </si>
  <si>
    <t>Ardeer</t>
  </si>
  <si>
    <t>Steventson</t>
  </si>
  <si>
    <t>NS</t>
  </si>
  <si>
    <t>Old Kilpatrick</t>
  </si>
  <si>
    <t>West Dunbartonshire</t>
  </si>
  <si>
    <t>Shirva</t>
  </si>
  <si>
    <t>Kirkintiloch</t>
  </si>
  <si>
    <t>Eat Dunbartonshire</t>
  </si>
  <si>
    <t>Castlecary</t>
  </si>
  <si>
    <t>Falkirk</t>
  </si>
  <si>
    <t>Law of Mauldslie</t>
  </si>
  <si>
    <t>Carluke</t>
  </si>
  <si>
    <t>South Lanarkshire</t>
  </si>
  <si>
    <t>Easter Moss</t>
  </si>
  <si>
    <t>St Ninians</t>
  </si>
  <si>
    <t>Stirling</t>
  </si>
  <si>
    <t>Hillhouse</t>
  </si>
  <si>
    <t>Lamington &amp; Wandel</t>
  </si>
  <si>
    <t>Grangehall</t>
  </si>
  <si>
    <t>Pettinain</t>
  </si>
  <si>
    <t>Bathgate</t>
  </si>
  <si>
    <t>West Lothian</t>
  </si>
  <si>
    <t>Wester Yardhouses</t>
  </si>
  <si>
    <t>Carnwath</t>
  </si>
  <si>
    <t>NT</t>
  </si>
  <si>
    <t>Muirhouses</t>
  </si>
  <si>
    <t>Bo'ness &amp; Carriden</t>
  </si>
  <si>
    <t>Inverkeithing</t>
  </si>
  <si>
    <t>Aikie Hillock</t>
  </si>
  <si>
    <t>Cleish</t>
  </si>
  <si>
    <t>Bog Burn</t>
  </si>
  <si>
    <t>Kinross</t>
  </si>
  <si>
    <t>Midlothian</t>
  </si>
  <si>
    <t>Auchendinny</t>
  </si>
  <si>
    <t>Glencorse</t>
  </si>
  <si>
    <t>Castle Law</t>
  </si>
  <si>
    <t>Balachy Quarry</t>
  </si>
  <si>
    <t>Burntisland</t>
  </si>
  <si>
    <t>Glenormiston</t>
  </si>
  <si>
    <t>Innerleithen</t>
  </si>
  <si>
    <t>The Scottish Borders</t>
  </si>
  <si>
    <t>Middleton Hall</t>
  </si>
  <si>
    <t>Borthwick</t>
  </si>
  <si>
    <t>Wallyford</t>
  </si>
  <si>
    <t>Inveresk</t>
  </si>
  <si>
    <t>East Lothian</t>
  </si>
  <si>
    <t>The Dod</t>
  </si>
  <si>
    <t>Teviothead</t>
  </si>
  <si>
    <t>RC 200 cal BC- 400 AD. 1300-1800 cal AD, 400 cal BC to 550 cal AD</t>
  </si>
  <si>
    <t>Crichton Mains</t>
  </si>
  <si>
    <t>Crichton</t>
  </si>
  <si>
    <t>Costerton</t>
  </si>
  <si>
    <t>Humbie</t>
  </si>
  <si>
    <t>Juniperlea</t>
  </si>
  <si>
    <t>Fala &amp; Soutra</t>
  </si>
  <si>
    <t>Newstead</t>
  </si>
  <si>
    <t>Melrose</t>
  </si>
  <si>
    <t>Baxtersyke</t>
  </si>
  <si>
    <t>Yester</t>
  </si>
  <si>
    <t>Garvald</t>
  </si>
  <si>
    <t>Garvald &amp; Bara</t>
  </si>
  <si>
    <t>Broomhouse Mains</t>
  </si>
  <si>
    <t>Edrom</t>
  </si>
  <si>
    <t>Aytonlaw</t>
  </si>
  <si>
    <t>Ayton</t>
  </si>
  <si>
    <t>Cults Loch</t>
  </si>
  <si>
    <t>Dumfries &amp; Galloway</t>
  </si>
  <si>
    <t>NX</t>
  </si>
  <si>
    <t>Buittle Parish</t>
  </si>
  <si>
    <t>Buittle</t>
  </si>
  <si>
    <t>Girlsta</t>
  </si>
  <si>
    <t>Tingwall</t>
  </si>
  <si>
    <t>Clestrain</t>
  </si>
  <si>
    <t>Voy Cottage</t>
  </si>
  <si>
    <t>Redland</t>
  </si>
  <si>
    <t>Caperhouse</t>
  </si>
  <si>
    <t>Corrigall</t>
  </si>
  <si>
    <t>Nearhouse</t>
  </si>
  <si>
    <t>Papa Stronsay</t>
  </si>
  <si>
    <t>Stronsay</t>
  </si>
  <si>
    <t>Traigh na Beriegh</t>
  </si>
  <si>
    <t>Cnoc Achadh Na H-Uaighe</t>
  </si>
  <si>
    <t>Rogart</t>
  </si>
  <si>
    <t>Torbreck Burn</t>
  </si>
  <si>
    <t>Cnoc an Uachdair</t>
  </si>
  <si>
    <t>Scalavat 2</t>
  </si>
  <si>
    <t>Newton House Hotel</t>
  </si>
  <si>
    <t>Hallin Park</t>
  </si>
  <si>
    <t>Trumpan Beg</t>
  </si>
  <si>
    <t>Kilvaxter</t>
  </si>
  <si>
    <t>Kilmuir</t>
  </si>
  <si>
    <t>Borve</t>
  </si>
  <si>
    <t>Alt a Ghoirtein</t>
  </si>
  <si>
    <t>Strath</t>
  </si>
  <si>
    <t>Suisnish</t>
  </si>
  <si>
    <t>Fodderty Lodge</t>
  </si>
  <si>
    <t>Fodderty</t>
  </si>
  <si>
    <t>Tarscavaig</t>
  </si>
  <si>
    <t>Killearnan</t>
  </si>
  <si>
    <t>Kinmylies</t>
  </si>
  <si>
    <t>Inverness &amp; Bona</t>
  </si>
  <si>
    <t>Dunain Mains</t>
  </si>
  <si>
    <t>Allt na Beinne</t>
  </si>
  <si>
    <t>Kingussie &amp; Insh</t>
  </si>
  <si>
    <t>Leiterchuilin</t>
  </si>
  <si>
    <t>Croy &amp; Dalcross</t>
  </si>
  <si>
    <t>Newton of Petty</t>
  </si>
  <si>
    <t>Milton of Braicklaich</t>
  </si>
  <si>
    <t>Househill</t>
  </si>
  <si>
    <t>Easter Allanaha</t>
  </si>
  <si>
    <t>Pityoulish</t>
  </si>
  <si>
    <t>Dyke</t>
  </si>
  <si>
    <t>Dyke &amp; Moy</t>
  </si>
  <si>
    <t>Auldearn</t>
  </si>
  <si>
    <t>Rafford</t>
  </si>
  <si>
    <t>Knockomie</t>
  </si>
  <si>
    <t>Forres</t>
  </si>
  <si>
    <t>Cullerne</t>
  </si>
  <si>
    <t>Kinloss</t>
  </si>
  <si>
    <t>Cloddach</t>
  </si>
  <si>
    <t>Drainie</t>
  </si>
  <si>
    <t>Ardgye</t>
  </si>
  <si>
    <t>Spynie</t>
  </si>
  <si>
    <t>Dykeside</t>
  </si>
  <si>
    <t>Speymouth</t>
  </si>
  <si>
    <t>Garbity</t>
  </si>
  <si>
    <t>Rothes</t>
  </si>
  <si>
    <t>Wood of Auchenreath</t>
  </si>
  <si>
    <t>Bellie</t>
  </si>
  <si>
    <t>Nj</t>
  </si>
  <si>
    <t>Dallachy Airfield</t>
  </si>
  <si>
    <t>Clova</t>
  </si>
  <si>
    <t>Nether Kildrummy</t>
  </si>
  <si>
    <t>Picts House</t>
  </si>
  <si>
    <t>Bankhead</t>
  </si>
  <si>
    <t>Clatt</t>
  </si>
  <si>
    <t>Boghead</t>
  </si>
  <si>
    <t>Alvah</t>
  </si>
  <si>
    <t>Hatton of Fintray</t>
  </si>
  <si>
    <t>Fintray</t>
  </si>
  <si>
    <t>Balnagask</t>
  </si>
  <si>
    <t>Aberdeen</t>
  </si>
  <si>
    <t>City of Aberdeen</t>
  </si>
  <si>
    <t>Wester Hatton</t>
  </si>
  <si>
    <t>Belhelvie</t>
  </si>
  <si>
    <t>Mill Farm</t>
  </si>
  <si>
    <t>Rathen</t>
  </si>
  <si>
    <t>Mains of Kininmonth</t>
  </si>
  <si>
    <t>Lonmay</t>
  </si>
  <si>
    <t>The Clash</t>
  </si>
  <si>
    <t>Callander</t>
  </si>
  <si>
    <t>Strageath Cottage</t>
  </si>
  <si>
    <t>Muthill</t>
  </si>
  <si>
    <t>Tullibardine Smithy</t>
  </si>
  <si>
    <t>Baldinnies</t>
  </si>
  <si>
    <t>Waterside Cottages</t>
  </si>
  <si>
    <t>Battleby Farm</t>
  </si>
  <si>
    <t>Woodhead of Aberdalgie</t>
  </si>
  <si>
    <t>Forgandenny</t>
  </si>
  <si>
    <t>Arlary</t>
  </si>
  <si>
    <t>Orwell</t>
  </si>
  <si>
    <t>Nether Tillyrie</t>
  </si>
  <si>
    <t>Fingask</t>
  </si>
  <si>
    <t>Muirhead</t>
  </si>
  <si>
    <t>Wallacetown</t>
  </si>
  <si>
    <t>Dunbarney</t>
  </si>
  <si>
    <t>Carmicheal Cottages</t>
  </si>
  <si>
    <t>Kilgraston</t>
  </si>
  <si>
    <t>Middleton</t>
  </si>
  <si>
    <t>Pans Hill</t>
  </si>
  <si>
    <t>Goukton</t>
  </si>
  <si>
    <t>Inchyra</t>
  </si>
  <si>
    <t>St Madoes</t>
  </si>
  <si>
    <t>Dow Hill</t>
  </si>
  <si>
    <t>Hallhole</t>
  </si>
  <si>
    <t>Little Keithick</t>
  </si>
  <si>
    <t>Tayside</t>
  </si>
  <si>
    <t>Littleour</t>
  </si>
  <si>
    <t>Kercock</t>
  </si>
  <si>
    <t>Gowrie</t>
  </si>
  <si>
    <t>Hillbarns</t>
  </si>
  <si>
    <t>Nine Wells</t>
  </si>
  <si>
    <t>Newburgh</t>
  </si>
  <si>
    <t>Birnie Hill</t>
  </si>
  <si>
    <t>Rait</t>
  </si>
  <si>
    <t>Gasconhall</t>
  </si>
  <si>
    <t>Doo-Cot Cottages</t>
  </si>
  <si>
    <t>Glendoick</t>
  </si>
  <si>
    <t>Over Durdie</t>
  </si>
  <si>
    <t>Peattie</t>
  </si>
  <si>
    <t>Beechwood</t>
  </si>
  <si>
    <t>Pleasance</t>
  </si>
  <si>
    <t>Castlehill</t>
  </si>
  <si>
    <t>Abernyte</t>
  </si>
  <si>
    <t>West Buttergask</t>
  </si>
  <si>
    <t>Crathies Cottages</t>
  </si>
  <si>
    <t>Easter Leitfie</t>
  </si>
  <si>
    <t>Milton of Ruthven</t>
  </si>
  <si>
    <t>Hallyards</t>
  </si>
  <si>
    <t>Inverquiech</t>
  </si>
  <si>
    <t>Cattylinns</t>
  </si>
  <si>
    <t>Lochlands</t>
  </si>
  <si>
    <t>Pictfield</t>
  </si>
  <si>
    <t>East Denhead</t>
  </si>
  <si>
    <t>Millhorn</t>
  </si>
  <si>
    <t>Grange of Aberbothrie</t>
  </si>
  <si>
    <t>Shanzie</t>
  </si>
  <si>
    <t>RC 20-350 cal AD, 210 cal BC to 60 cal AD, 880- 1040 cal AD, 0-320 cal AD&lt; 780- 100 cal AD, 780-1020 cal AD</t>
  </si>
  <si>
    <t>Duniface Farm</t>
  </si>
  <si>
    <t>Markinch</t>
  </si>
  <si>
    <t>Kingoodie Quarries</t>
  </si>
  <si>
    <t>Kingoodie</t>
  </si>
  <si>
    <t>Kilmany</t>
  </si>
  <si>
    <t>Gallow Hill</t>
  </si>
  <si>
    <t>Old Baldragon</t>
  </si>
  <si>
    <t>Wynton</t>
  </si>
  <si>
    <t>Keithall</t>
  </si>
  <si>
    <t>Fowlis Easter</t>
  </si>
  <si>
    <t>Denhead</t>
  </si>
  <si>
    <t>Mains of Gray</t>
  </si>
  <si>
    <t>Liff &amp; Benvie</t>
  </si>
  <si>
    <t>City of Dundee</t>
  </si>
  <si>
    <t>Leys of Cossans</t>
  </si>
  <si>
    <t>Glamis</t>
  </si>
  <si>
    <t>Linross</t>
  </si>
  <si>
    <t>Burnmouth</t>
  </si>
  <si>
    <t>Prosenhaugh</t>
  </si>
  <si>
    <t>West Kinwhirrie</t>
  </si>
  <si>
    <t>Chapelton</t>
  </si>
  <si>
    <t>Canty Burn</t>
  </si>
  <si>
    <t>Dalbagie</t>
  </si>
  <si>
    <t>Drumeldrie</t>
  </si>
  <si>
    <t>Bruckley</t>
  </si>
  <si>
    <t>Leuchars</t>
  </si>
  <si>
    <t>Comerton Home</t>
  </si>
  <si>
    <t>Forgan</t>
  </si>
  <si>
    <t>Cowbakie Hill</t>
  </si>
  <si>
    <t>Cruivie</t>
  </si>
  <si>
    <t>Logie</t>
  </si>
  <si>
    <t>Easter Kinnear</t>
  </si>
  <si>
    <t>Pusk Wood</t>
  </si>
  <si>
    <t>North Gates</t>
  </si>
  <si>
    <t>Linlathen</t>
  </si>
  <si>
    <t>West Pitkerro</t>
  </si>
  <si>
    <t>Easter Ingliston</t>
  </si>
  <si>
    <t>Kinettles</t>
  </si>
  <si>
    <t>Meikle Coull</t>
  </si>
  <si>
    <t>Battledykes</t>
  </si>
  <si>
    <t>Oathlaw</t>
  </si>
  <si>
    <t>Nether Balgillo</t>
  </si>
  <si>
    <t>Burnside</t>
  </si>
  <si>
    <t>Beechill</t>
  </si>
  <si>
    <t>Restenneth Priory</t>
  </si>
  <si>
    <t>West Carsebank</t>
  </si>
  <si>
    <t>Balquharn</t>
  </si>
  <si>
    <t>Cauldcots</t>
  </si>
  <si>
    <t>Kilrenny</t>
  </si>
  <si>
    <t>West Balmirmer</t>
  </si>
  <si>
    <t>Balmachie</t>
  </si>
  <si>
    <t>Ardestie Mains</t>
  </si>
  <si>
    <t>Ravensby House</t>
  </si>
  <si>
    <t>Balhungie</t>
  </si>
  <si>
    <t>Pitmuies</t>
  </si>
  <si>
    <t>Vinny Bank</t>
  </si>
  <si>
    <t>Fountainhead</t>
  </si>
  <si>
    <t>East Howmuir</t>
  </si>
  <si>
    <t>Bellahill</t>
  </si>
  <si>
    <t>Millfield</t>
  </si>
  <si>
    <t>Guthrie</t>
  </si>
  <si>
    <t>Mains of Edzell</t>
  </si>
  <si>
    <t>Edzell</t>
  </si>
  <si>
    <t>Balnamoon</t>
  </si>
  <si>
    <t>Menmuir</t>
  </si>
  <si>
    <t>Blackhall</t>
  </si>
  <si>
    <t>Balrownie</t>
  </si>
  <si>
    <t>Brechin West</t>
  </si>
  <si>
    <t>RC 3630-3380 cal BC, 3630 to 3380 cal BC, 35-130 cal AD, 3890 to 3710 cal BC</t>
  </si>
  <si>
    <t>Knowehead</t>
  </si>
  <si>
    <t>Balfour</t>
  </si>
  <si>
    <t>Mains of Balfour</t>
  </si>
  <si>
    <t>Mains of Aboyne</t>
  </si>
  <si>
    <t>Aboyne &amp; Glentanar</t>
  </si>
  <si>
    <t>Grahamston Cottages</t>
  </si>
  <si>
    <t>Dickmontlaw</t>
  </si>
  <si>
    <t>Tayock</t>
  </si>
  <si>
    <t>East Mains of Dysart</t>
  </si>
  <si>
    <t>Craig</t>
  </si>
  <si>
    <t>Buckie Den</t>
  </si>
  <si>
    <t>Lunan</t>
  </si>
  <si>
    <t>Montgomery's Knap</t>
  </si>
  <si>
    <t>Broomley</t>
  </si>
  <si>
    <t>Logie Pert</t>
  </si>
  <si>
    <t>Westside</t>
  </si>
  <si>
    <t>Dovecot Farm</t>
  </si>
  <si>
    <t>Auchenreoch</t>
  </si>
  <si>
    <t>Clearbank</t>
  </si>
  <si>
    <t>Mill of Kincardine</t>
  </si>
  <si>
    <t>Bogendollo</t>
  </si>
  <si>
    <t>Burnroot</t>
  </si>
  <si>
    <t xml:space="preserve"> Marykirk</t>
  </si>
  <si>
    <t>Bogmuir</t>
  </si>
  <si>
    <t>Aulton Farm</t>
  </si>
  <si>
    <t>Strachan</t>
  </si>
  <si>
    <t>Mains of Usan</t>
  </si>
  <si>
    <t>Boddin</t>
  </si>
  <si>
    <t>Mains of Brotherton</t>
  </si>
  <si>
    <t>Benholm</t>
  </si>
  <si>
    <t>Mains of Newton</t>
  </si>
  <si>
    <t>Spittalmyre</t>
  </si>
  <si>
    <t>Charleton</t>
  </si>
  <si>
    <t>Balfeith</t>
  </si>
  <si>
    <t>Mains of Mondynes</t>
  </si>
  <si>
    <t>Leithfield</t>
  </si>
  <si>
    <t>Drumyocher</t>
  </si>
  <si>
    <t>West Cairnbeg</t>
  </si>
  <si>
    <t>Black Knapps</t>
  </si>
  <si>
    <t>Auchenblae</t>
  </si>
  <si>
    <t>Banff</t>
  </si>
  <si>
    <t>Kinneff</t>
  </si>
  <si>
    <t>Upper Powburn</t>
  </si>
  <si>
    <t>Glenbervie</t>
  </si>
  <si>
    <t>Bellfield</t>
  </si>
  <si>
    <t>Kinghornie</t>
  </si>
  <si>
    <t>Law of Lumgair</t>
  </si>
  <si>
    <t>Dunnottar</t>
  </si>
  <si>
    <t>Roslynfield</t>
  </si>
  <si>
    <t>North Tilbouries</t>
  </si>
  <si>
    <t>Maryculter</t>
  </si>
  <si>
    <t>Druim A Chuirn</t>
  </si>
  <si>
    <t>Killarow &amp; Kilmeny</t>
  </si>
  <si>
    <t>Mote Hill</t>
  </si>
  <si>
    <t>Campbeltown</t>
  </si>
  <si>
    <t>Dhurrie</t>
  </si>
  <si>
    <t>Auchrannie</t>
  </si>
  <si>
    <t>Kilbride</t>
  </si>
  <si>
    <t>RC 170 cal BC- 30 cal AD, 110 cal BC to 60 cal AD, 110 cal BC to 70 cal AD, 370 to 110 cal BC</t>
  </si>
  <si>
    <t>Loanhead</t>
  </si>
  <si>
    <t>Broadfield</t>
  </si>
  <si>
    <t>Easter Bonhard</t>
  </si>
  <si>
    <t>Bo'Ness &amp; Carriden</t>
  </si>
  <si>
    <t>Drumelzier Haugh</t>
  </si>
  <si>
    <t>Drumelzier</t>
  </si>
  <si>
    <t>Whitslade</t>
  </si>
  <si>
    <t>Broughton, Glenholm &amp; Kilbucho</t>
  </si>
  <si>
    <t>Classlochie</t>
  </si>
  <si>
    <t>Dalachy</t>
  </si>
  <si>
    <t>Hoprig Mains</t>
  </si>
  <si>
    <t>Gladsmuir</t>
  </si>
  <si>
    <t>West Mains Wood</t>
  </si>
  <si>
    <t>Spott</t>
  </si>
  <si>
    <t>Duchra</t>
  </si>
  <si>
    <t>Inch</t>
  </si>
  <si>
    <t>Cairn Connell Hill</t>
  </si>
  <si>
    <t>Kirkcolm</t>
  </si>
  <si>
    <t>Craigcaffie</t>
  </si>
  <si>
    <t>Aird Moss</t>
  </si>
  <si>
    <t>Ballantrae Bridge</t>
  </si>
  <si>
    <t>Strathclyde</t>
  </si>
  <si>
    <t>South Ayrshire</t>
  </si>
  <si>
    <t>Craigenholly</t>
  </si>
  <si>
    <t>Old Luce</t>
  </si>
  <si>
    <t>Garphar</t>
  </si>
  <si>
    <t>Ballantrae</t>
  </si>
  <si>
    <t>Hulton</t>
  </si>
  <si>
    <t>Holywood</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</si>
</sst>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8"/>
  <sheetViews>
    <sheetView tabSelected="1" zoomScale="90" zoomScaleNormal="90" workbookViewId="0">
      <pane ySplit="1" topLeftCell="A2" activePane="bottomLeft" state="frozen"/>
      <selection pane="bottomLeft" activeCell="H146" sqref="H146"/>
    </sheetView>
  </sheetViews>
  <sheetFormatPr defaultRowHeight="15" x14ac:dyDescent="0.25"/>
  <cols>
    <col min="1" max="1" width="24.28515625" bestFit="1" customWidth="1"/>
    <col min="2" max="2" width="28.85546875" bestFit="1" customWidth="1"/>
    <col min="3" max="3" width="20.140625" bestFit="1" customWidth="1"/>
    <col min="7" max="7" width="12.140625" customWidth="1"/>
    <col min="8" max="8" width="14.140625" customWidth="1"/>
    <col min="9" max="9" width="10.28515625" bestFit="1" customWidth="1"/>
    <col min="13" max="13" width="15.28515625" bestFit="1" customWidth="1"/>
    <col min="17" max="17" width="11.28515625" bestFit="1" customWidth="1"/>
    <col min="18" max="18" width="21.42578125" bestFit="1" customWidth="1"/>
  </cols>
  <sheetData>
    <row r="1" spans="1:19" s="1" customFormat="1" x14ac:dyDescent="0.25">
      <c r="A1" s="1" t="s">
        <v>0</v>
      </c>
      <c r="B1" s="1" t="s">
        <v>1</v>
      </c>
      <c r="C1" s="1" t="s">
        <v>13</v>
      </c>
      <c r="D1" s="1" t="s">
        <v>2</v>
      </c>
      <c r="E1" s="1" t="s">
        <v>3</v>
      </c>
      <c r="F1" s="1" t="s">
        <v>4</v>
      </c>
      <c r="G1" s="1" t="s">
        <v>5</v>
      </c>
      <c r="H1" s="1" t="s">
        <v>6</v>
      </c>
      <c r="I1" s="1" t="s">
        <v>10</v>
      </c>
      <c r="J1" s="1" t="s">
        <v>7</v>
      </c>
      <c r="K1" s="1" t="s">
        <v>8</v>
      </c>
      <c r="L1" s="1" t="s">
        <v>32</v>
      </c>
      <c r="M1" s="1" t="s">
        <v>50</v>
      </c>
      <c r="N1" s="1" t="s">
        <v>7</v>
      </c>
      <c r="O1" s="1" t="s">
        <v>8</v>
      </c>
      <c r="P1" s="1" t="s">
        <v>32</v>
      </c>
      <c r="Q1" s="1" t="s">
        <v>9</v>
      </c>
      <c r="R1" s="1" t="s">
        <v>11</v>
      </c>
      <c r="S1" s="1" t="s">
        <v>12</v>
      </c>
    </row>
    <row r="2" spans="1:19" x14ac:dyDescent="0.25">
      <c r="A2" t="s">
        <v>14</v>
      </c>
      <c r="B2" t="s">
        <v>15</v>
      </c>
      <c r="C2" t="s">
        <v>16</v>
      </c>
      <c r="D2" t="s">
        <v>17</v>
      </c>
      <c r="E2">
        <v>5925</v>
      </c>
      <c r="F2">
        <v>583</v>
      </c>
      <c r="G2">
        <f>(E2*10)+ 400000</f>
        <v>459250</v>
      </c>
      <c r="H2">
        <f xml:space="preserve"> (F2*10)+ 1200000</f>
        <v>1205830</v>
      </c>
      <c r="I2">
        <v>17</v>
      </c>
      <c r="J2">
        <v>3</v>
      </c>
      <c r="K2">
        <v>1.1000000000000001</v>
      </c>
    </row>
    <row r="3" spans="1:19" x14ac:dyDescent="0.25">
      <c r="A3" t="s">
        <v>18</v>
      </c>
      <c r="B3" t="s">
        <v>15</v>
      </c>
      <c r="C3" t="s">
        <v>16</v>
      </c>
      <c r="D3" t="s">
        <v>17</v>
      </c>
      <c r="E3">
        <v>598</v>
      </c>
      <c r="F3">
        <v>94</v>
      </c>
      <c r="G3">
        <f>(E3*100)+ 400000</f>
        <v>459800</v>
      </c>
      <c r="H3">
        <f xml:space="preserve"> (F3*100)+ 1200000</f>
        <v>1209400</v>
      </c>
      <c r="I3">
        <v>8</v>
      </c>
    </row>
    <row r="4" spans="1:19" x14ac:dyDescent="0.25">
      <c r="A4" t="s">
        <v>19</v>
      </c>
      <c r="B4" t="s">
        <v>15</v>
      </c>
      <c r="C4" t="s">
        <v>16</v>
      </c>
      <c r="D4" t="s">
        <v>17</v>
      </c>
      <c r="E4">
        <v>5734</v>
      </c>
      <c r="F4">
        <v>435</v>
      </c>
      <c r="G4">
        <f t="shared" ref="G4:G6" si="0">(E4*10)+ 400000</f>
        <v>457340</v>
      </c>
      <c r="H4">
        <f xml:space="preserve"> (F4*10)+ 1200000</f>
        <v>1204350</v>
      </c>
      <c r="I4">
        <v>28</v>
      </c>
    </row>
    <row r="5" spans="1:19" x14ac:dyDescent="0.25">
      <c r="A5" t="s">
        <v>20</v>
      </c>
      <c r="B5" t="s">
        <v>15</v>
      </c>
      <c r="C5" t="s">
        <v>16</v>
      </c>
      <c r="D5" t="s">
        <v>17</v>
      </c>
      <c r="E5">
        <v>6056</v>
      </c>
      <c r="F5">
        <v>171</v>
      </c>
      <c r="G5">
        <f t="shared" si="0"/>
        <v>460560</v>
      </c>
      <c r="H5">
        <f xml:space="preserve"> (F5*10)+ 1200000</f>
        <v>1201710</v>
      </c>
      <c r="I5">
        <v>123</v>
      </c>
    </row>
    <row r="6" spans="1:19" x14ac:dyDescent="0.25">
      <c r="A6" t="s">
        <v>21</v>
      </c>
      <c r="B6" t="s">
        <v>15</v>
      </c>
      <c r="C6" t="s">
        <v>16</v>
      </c>
      <c r="D6" t="s">
        <v>17</v>
      </c>
      <c r="E6">
        <v>6310</v>
      </c>
      <c r="F6">
        <v>1322</v>
      </c>
      <c r="G6">
        <f t="shared" si="0"/>
        <v>463100</v>
      </c>
      <c r="H6">
        <f xml:space="preserve"> (F6*10)+ 1200000</f>
        <v>1213220</v>
      </c>
      <c r="I6">
        <v>165</v>
      </c>
      <c r="M6" t="s">
        <v>52</v>
      </c>
    </row>
    <row r="7" spans="1:19" x14ac:dyDescent="0.25">
      <c r="A7" t="s">
        <v>22</v>
      </c>
      <c r="B7" t="s">
        <v>23</v>
      </c>
      <c r="C7" t="s">
        <v>16</v>
      </c>
      <c r="D7" t="s">
        <v>24</v>
      </c>
      <c r="E7">
        <v>1853</v>
      </c>
      <c r="F7">
        <v>6049</v>
      </c>
      <c r="G7">
        <f>(E7*10)+ 400000</f>
        <v>418530</v>
      </c>
      <c r="H7">
        <f xml:space="preserve"> (F7*10)+ 1100000</f>
        <v>1160490</v>
      </c>
      <c r="I7">
        <v>268</v>
      </c>
      <c r="M7" t="s">
        <v>53</v>
      </c>
    </row>
    <row r="8" spans="1:19" x14ac:dyDescent="0.25">
      <c r="A8" t="s">
        <v>25</v>
      </c>
      <c r="B8" t="s">
        <v>26</v>
      </c>
      <c r="C8" t="s">
        <v>16</v>
      </c>
      <c r="D8" t="s">
        <v>24</v>
      </c>
      <c r="E8">
        <v>3696</v>
      </c>
      <c r="F8">
        <v>3544</v>
      </c>
      <c r="G8">
        <f t="shared" ref="G8:G13" si="1">(E8*10)+ 400000</f>
        <v>436960</v>
      </c>
      <c r="H8">
        <f t="shared" ref="H8:H13" si="2" xml:space="preserve"> (F8*10)+ 1100000</f>
        <v>1135440</v>
      </c>
      <c r="I8">
        <v>613</v>
      </c>
      <c r="J8">
        <v>3.96</v>
      </c>
      <c r="K8">
        <v>0.91</v>
      </c>
      <c r="Q8" t="s">
        <v>27</v>
      </c>
    </row>
    <row r="9" spans="1:19" x14ac:dyDescent="0.25">
      <c r="A9" t="s">
        <v>28</v>
      </c>
      <c r="B9" t="s">
        <v>29</v>
      </c>
      <c r="C9" t="s">
        <v>16</v>
      </c>
      <c r="D9" t="s">
        <v>24</v>
      </c>
      <c r="E9">
        <v>364</v>
      </c>
      <c r="F9">
        <v>304</v>
      </c>
      <c r="G9">
        <f>(E9*100)+ 400000</f>
        <v>436400</v>
      </c>
      <c r="H9">
        <f xml:space="preserve"> (F9*100)+ 1100000</f>
        <v>1130400</v>
      </c>
      <c r="I9">
        <v>627</v>
      </c>
    </row>
    <row r="10" spans="1:19" x14ac:dyDescent="0.25">
      <c r="A10" t="s">
        <v>30</v>
      </c>
      <c r="B10" t="s">
        <v>31</v>
      </c>
      <c r="C10" t="s">
        <v>16</v>
      </c>
      <c r="D10" t="s">
        <v>24</v>
      </c>
      <c r="E10">
        <v>3017</v>
      </c>
      <c r="F10">
        <v>5033</v>
      </c>
      <c r="G10">
        <f t="shared" si="1"/>
        <v>430170</v>
      </c>
      <c r="H10">
        <f t="shared" si="2"/>
        <v>1150330</v>
      </c>
      <c r="I10">
        <v>757</v>
      </c>
      <c r="J10">
        <v>13.72</v>
      </c>
      <c r="K10">
        <v>0.5</v>
      </c>
      <c r="L10">
        <v>0.6</v>
      </c>
      <c r="N10">
        <v>1.21</v>
      </c>
      <c r="O10">
        <v>0.76</v>
      </c>
      <c r="Q10" t="s">
        <v>27</v>
      </c>
    </row>
    <row r="11" spans="1:19" x14ac:dyDescent="0.25">
      <c r="A11" t="s">
        <v>33</v>
      </c>
      <c r="B11" t="s">
        <v>34</v>
      </c>
      <c r="C11" t="s">
        <v>16</v>
      </c>
      <c r="D11" t="s">
        <v>24</v>
      </c>
      <c r="E11">
        <v>3567</v>
      </c>
      <c r="F11">
        <v>7778</v>
      </c>
      <c r="G11">
        <f t="shared" si="1"/>
        <v>435670</v>
      </c>
      <c r="H11">
        <f t="shared" si="2"/>
        <v>1177780</v>
      </c>
      <c r="I11">
        <v>807</v>
      </c>
    </row>
    <row r="12" spans="1:19" x14ac:dyDescent="0.25">
      <c r="A12" t="s">
        <v>36</v>
      </c>
      <c r="B12" t="s">
        <v>37</v>
      </c>
      <c r="C12" t="s">
        <v>16</v>
      </c>
      <c r="D12" t="s">
        <v>24</v>
      </c>
      <c r="E12">
        <v>5163</v>
      </c>
      <c r="F12">
        <v>3949</v>
      </c>
      <c r="G12">
        <f t="shared" si="1"/>
        <v>451630</v>
      </c>
      <c r="H12">
        <f t="shared" si="2"/>
        <v>1139490</v>
      </c>
      <c r="I12">
        <v>1272</v>
      </c>
      <c r="K12">
        <v>0.9</v>
      </c>
      <c r="L12">
        <v>0.9</v>
      </c>
      <c r="M12" t="s">
        <v>53</v>
      </c>
      <c r="N12">
        <v>1.98</v>
      </c>
      <c r="O12">
        <v>1.52</v>
      </c>
      <c r="P12">
        <v>0.91</v>
      </c>
      <c r="Q12" t="s">
        <v>35</v>
      </c>
    </row>
    <row r="13" spans="1:19" x14ac:dyDescent="0.25">
      <c r="A13" t="s">
        <v>38</v>
      </c>
      <c r="B13" t="s">
        <v>39</v>
      </c>
      <c r="C13" t="s">
        <v>16</v>
      </c>
      <c r="D13" t="s">
        <v>24</v>
      </c>
      <c r="E13">
        <v>6080</v>
      </c>
      <c r="F13">
        <v>9184</v>
      </c>
      <c r="G13">
        <f t="shared" si="1"/>
        <v>460800</v>
      </c>
      <c r="H13">
        <f t="shared" si="2"/>
        <v>1191840</v>
      </c>
      <c r="I13">
        <v>1448</v>
      </c>
    </row>
    <row r="14" spans="1:19" x14ac:dyDescent="0.25">
      <c r="A14" t="s">
        <v>689</v>
      </c>
      <c r="B14" t="s">
        <v>690</v>
      </c>
      <c r="C14" t="s">
        <v>16</v>
      </c>
      <c r="D14" t="s">
        <v>24</v>
      </c>
      <c r="E14">
        <v>428</v>
      </c>
      <c r="F14">
        <v>505</v>
      </c>
      <c r="G14">
        <f>(E14*100)+ 400000</f>
        <v>442800</v>
      </c>
      <c r="H14">
        <f xml:space="preserve"> (F14*100)+ 1100000</f>
        <v>1150500</v>
      </c>
      <c r="I14">
        <v>109546</v>
      </c>
    </row>
    <row r="15" spans="1:19" x14ac:dyDescent="0.25">
      <c r="A15" t="s">
        <v>40</v>
      </c>
      <c r="B15" t="s">
        <v>41</v>
      </c>
      <c r="C15" t="s">
        <v>42</v>
      </c>
      <c r="D15" t="s">
        <v>43</v>
      </c>
      <c r="E15">
        <v>26967</v>
      </c>
      <c r="F15">
        <v>9348</v>
      </c>
      <c r="G15">
        <f>(E15*1)+ 300000</f>
        <v>326967</v>
      </c>
      <c r="H15">
        <f xml:space="preserve"> (F15*1)+ 1000000</f>
        <v>1009348</v>
      </c>
      <c r="I15">
        <v>1483</v>
      </c>
      <c r="Q15" t="s">
        <v>27</v>
      </c>
    </row>
    <row r="16" spans="1:19" x14ac:dyDescent="0.25">
      <c r="A16" t="s">
        <v>44</v>
      </c>
      <c r="B16" t="s">
        <v>45</v>
      </c>
      <c r="C16" t="s">
        <v>42</v>
      </c>
      <c r="D16" t="s">
        <v>43</v>
      </c>
      <c r="E16">
        <v>2207</v>
      </c>
      <c r="F16">
        <v>546</v>
      </c>
      <c r="G16">
        <f>(E16*10)+ 300000</f>
        <v>322070</v>
      </c>
      <c r="H16">
        <f xml:space="preserve"> (F16*10)+ 1000000</f>
        <v>1005460</v>
      </c>
      <c r="I16">
        <v>1556</v>
      </c>
      <c r="J16">
        <v>2.4</v>
      </c>
      <c r="K16">
        <v>0.73</v>
      </c>
      <c r="L16">
        <v>1.5</v>
      </c>
      <c r="N16">
        <v>3.51</v>
      </c>
      <c r="O16">
        <v>2.29</v>
      </c>
      <c r="P16">
        <v>1.52</v>
      </c>
      <c r="Q16" t="s">
        <v>35</v>
      </c>
    </row>
    <row r="17" spans="1:18" x14ac:dyDescent="0.25">
      <c r="A17" t="s">
        <v>46</v>
      </c>
      <c r="B17" t="s">
        <v>45</v>
      </c>
      <c r="C17" t="s">
        <v>42</v>
      </c>
      <c r="D17" t="s">
        <v>43</v>
      </c>
      <c r="E17">
        <v>2181</v>
      </c>
      <c r="F17">
        <v>541</v>
      </c>
      <c r="G17">
        <f>(E17*10)+ 300000</f>
        <v>321810</v>
      </c>
      <c r="H17">
        <f xml:space="preserve"> (F17*10)+ 1000000</f>
        <v>1005410</v>
      </c>
      <c r="I17">
        <v>1558</v>
      </c>
      <c r="J17">
        <v>7.31</v>
      </c>
      <c r="K17">
        <v>0.9</v>
      </c>
      <c r="L17">
        <v>0.9</v>
      </c>
      <c r="N17">
        <v>5.4</v>
      </c>
      <c r="O17">
        <v>3.66</v>
      </c>
      <c r="P17">
        <v>1.89</v>
      </c>
    </row>
    <row r="18" spans="1:18" x14ac:dyDescent="0.25">
      <c r="A18" t="s">
        <v>47</v>
      </c>
      <c r="C18" t="s">
        <v>42</v>
      </c>
      <c r="D18" t="s">
        <v>43</v>
      </c>
      <c r="E18">
        <v>25</v>
      </c>
      <c r="F18">
        <v>18</v>
      </c>
      <c r="G18">
        <f>(E18*1000)+ 300000</f>
        <v>325000</v>
      </c>
      <c r="H18">
        <f xml:space="preserve"> (F18*1000)+ 1000000</f>
        <v>1018000</v>
      </c>
      <c r="I18">
        <v>1651</v>
      </c>
      <c r="R18" t="s">
        <v>48</v>
      </c>
    </row>
    <row r="19" spans="1:18" x14ac:dyDescent="0.25">
      <c r="A19" t="s">
        <v>49</v>
      </c>
      <c r="B19" t="s">
        <v>47</v>
      </c>
      <c r="C19" t="s">
        <v>42</v>
      </c>
      <c r="D19" t="s">
        <v>43</v>
      </c>
      <c r="E19">
        <v>2463</v>
      </c>
      <c r="F19">
        <v>1739</v>
      </c>
      <c r="G19">
        <f t="shared" ref="G19:G51" si="3">(E19*10)+ 300000</f>
        <v>324630</v>
      </c>
      <c r="H19">
        <f t="shared" ref="H19:H51" si="4" xml:space="preserve"> (F19*10)+ 1000000</f>
        <v>1017390</v>
      </c>
      <c r="I19">
        <v>1682</v>
      </c>
      <c r="J19">
        <v>2.74</v>
      </c>
      <c r="K19">
        <v>0.91</v>
      </c>
      <c r="M19" t="s">
        <v>51</v>
      </c>
      <c r="N19">
        <v>3.66</v>
      </c>
      <c r="O19">
        <v>3.5</v>
      </c>
      <c r="P19">
        <v>0.83</v>
      </c>
    </row>
    <row r="20" spans="1:18" x14ac:dyDescent="0.25">
      <c r="A20" t="s">
        <v>54</v>
      </c>
      <c r="B20" t="s">
        <v>41</v>
      </c>
      <c r="C20" t="s">
        <v>42</v>
      </c>
      <c r="D20" t="s">
        <v>43</v>
      </c>
      <c r="E20">
        <v>2759</v>
      </c>
      <c r="F20">
        <v>1092</v>
      </c>
      <c r="G20">
        <f t="shared" si="3"/>
        <v>327590</v>
      </c>
      <c r="H20">
        <f t="shared" si="4"/>
        <v>1010920</v>
      </c>
      <c r="I20">
        <v>1731</v>
      </c>
    </row>
    <row r="21" spans="1:18" x14ac:dyDescent="0.25">
      <c r="A21" t="s">
        <v>55</v>
      </c>
      <c r="B21" t="s">
        <v>47</v>
      </c>
      <c r="C21" t="s">
        <v>42</v>
      </c>
      <c r="D21" t="s">
        <v>43</v>
      </c>
      <c r="E21">
        <v>2727</v>
      </c>
      <c r="F21">
        <v>2013</v>
      </c>
      <c r="G21">
        <f t="shared" si="3"/>
        <v>327270</v>
      </c>
      <c r="H21">
        <f t="shared" si="4"/>
        <v>1020130</v>
      </c>
      <c r="I21">
        <v>1862</v>
      </c>
    </row>
    <row r="22" spans="1:18" x14ac:dyDescent="0.25">
      <c r="A22" t="s">
        <v>56</v>
      </c>
      <c r="B22" t="s">
        <v>57</v>
      </c>
      <c r="C22" t="s">
        <v>42</v>
      </c>
      <c r="D22" t="s">
        <v>43</v>
      </c>
      <c r="E22">
        <v>3503</v>
      </c>
      <c r="F22">
        <v>925</v>
      </c>
      <c r="G22">
        <f t="shared" si="3"/>
        <v>335030</v>
      </c>
      <c r="H22">
        <f t="shared" si="4"/>
        <v>1009250</v>
      </c>
      <c r="I22">
        <v>1927</v>
      </c>
      <c r="M22" t="s">
        <v>53</v>
      </c>
      <c r="O22">
        <v>3.05</v>
      </c>
      <c r="P22">
        <v>0.91</v>
      </c>
    </row>
    <row r="23" spans="1:18" x14ac:dyDescent="0.25">
      <c r="A23" t="s">
        <v>58</v>
      </c>
      <c r="B23" t="s">
        <v>59</v>
      </c>
      <c r="C23" t="s">
        <v>42</v>
      </c>
      <c r="D23" t="s">
        <v>43</v>
      </c>
      <c r="E23">
        <v>3311</v>
      </c>
      <c r="F23">
        <v>1538</v>
      </c>
      <c r="G23">
        <f t="shared" si="3"/>
        <v>333110</v>
      </c>
      <c r="H23">
        <f t="shared" si="4"/>
        <v>1015380</v>
      </c>
      <c r="I23">
        <v>2006</v>
      </c>
      <c r="K23">
        <v>0.91</v>
      </c>
      <c r="N23">
        <v>3.66</v>
      </c>
      <c r="O23">
        <v>2.44</v>
      </c>
      <c r="Q23" t="s">
        <v>60</v>
      </c>
    </row>
    <row r="24" spans="1:18" x14ac:dyDescent="0.25">
      <c r="A24" t="s">
        <v>61</v>
      </c>
      <c r="B24" t="s">
        <v>62</v>
      </c>
      <c r="C24" t="s">
        <v>42</v>
      </c>
      <c r="D24" t="s">
        <v>43</v>
      </c>
      <c r="E24">
        <v>3072</v>
      </c>
      <c r="F24">
        <v>1546</v>
      </c>
      <c r="G24">
        <f t="shared" si="3"/>
        <v>330720</v>
      </c>
      <c r="H24">
        <f t="shared" si="4"/>
        <v>1015460</v>
      </c>
      <c r="I24">
        <v>2019</v>
      </c>
      <c r="J24">
        <v>4.3</v>
      </c>
      <c r="K24">
        <v>2.13</v>
      </c>
      <c r="L24">
        <v>0.69</v>
      </c>
    </row>
    <row r="25" spans="1:18" x14ac:dyDescent="0.25">
      <c r="A25" t="s">
        <v>63</v>
      </c>
      <c r="B25" t="s">
        <v>64</v>
      </c>
      <c r="C25" t="s">
        <v>42</v>
      </c>
      <c r="D25" t="s">
        <v>43</v>
      </c>
      <c r="E25">
        <v>3973</v>
      </c>
      <c r="F25">
        <v>1260</v>
      </c>
      <c r="G25">
        <f t="shared" si="3"/>
        <v>339730</v>
      </c>
      <c r="H25">
        <f t="shared" si="4"/>
        <v>1012600</v>
      </c>
      <c r="I25">
        <v>2081</v>
      </c>
      <c r="K25">
        <v>0.7</v>
      </c>
      <c r="L25">
        <v>0.7</v>
      </c>
      <c r="M25" t="s">
        <v>65</v>
      </c>
      <c r="N25">
        <v>3.43</v>
      </c>
      <c r="O25">
        <v>2.6</v>
      </c>
      <c r="P25">
        <v>1.52</v>
      </c>
      <c r="Q25" t="s">
        <v>73</v>
      </c>
    </row>
    <row r="26" spans="1:18" x14ac:dyDescent="0.25">
      <c r="A26" t="s">
        <v>66</v>
      </c>
      <c r="B26" t="s">
        <v>64</v>
      </c>
      <c r="C26" t="s">
        <v>42</v>
      </c>
      <c r="D26" t="s">
        <v>43</v>
      </c>
      <c r="E26">
        <v>3775</v>
      </c>
      <c r="F26">
        <v>1252</v>
      </c>
      <c r="G26">
        <f t="shared" si="3"/>
        <v>337750</v>
      </c>
      <c r="H26">
        <f t="shared" si="4"/>
        <v>1012520</v>
      </c>
      <c r="I26">
        <v>2093</v>
      </c>
      <c r="J26">
        <v>3.66</v>
      </c>
    </row>
    <row r="27" spans="1:18" x14ac:dyDescent="0.25">
      <c r="A27" t="s">
        <v>67</v>
      </c>
      <c r="B27" t="s">
        <v>68</v>
      </c>
      <c r="C27" t="s">
        <v>42</v>
      </c>
      <c r="D27" t="s">
        <v>43</v>
      </c>
      <c r="E27">
        <v>3733</v>
      </c>
      <c r="F27">
        <v>2978</v>
      </c>
      <c r="G27">
        <f t="shared" si="3"/>
        <v>337330</v>
      </c>
      <c r="H27">
        <f t="shared" si="4"/>
        <v>1029780</v>
      </c>
      <c r="I27">
        <v>2159</v>
      </c>
    </row>
    <row r="28" spans="1:18" x14ac:dyDescent="0.25">
      <c r="A28" t="s">
        <v>69</v>
      </c>
      <c r="B28" t="s">
        <v>70</v>
      </c>
      <c r="C28" t="s">
        <v>42</v>
      </c>
      <c r="D28" t="s">
        <v>43</v>
      </c>
      <c r="E28">
        <v>3234</v>
      </c>
      <c r="F28">
        <v>2911</v>
      </c>
      <c r="G28">
        <f t="shared" si="3"/>
        <v>332340</v>
      </c>
      <c r="H28">
        <f t="shared" si="4"/>
        <v>1029110</v>
      </c>
      <c r="I28">
        <v>2209</v>
      </c>
      <c r="M28" t="s">
        <v>52</v>
      </c>
      <c r="N28">
        <v>3.36</v>
      </c>
      <c r="O28">
        <v>2.4300000000000002</v>
      </c>
      <c r="P28">
        <v>1.01</v>
      </c>
    </row>
    <row r="29" spans="1:18" x14ac:dyDescent="0.25">
      <c r="A29" t="s">
        <v>71</v>
      </c>
      <c r="B29" t="s">
        <v>74</v>
      </c>
      <c r="C29" t="s">
        <v>42</v>
      </c>
      <c r="D29" t="s">
        <v>43</v>
      </c>
      <c r="E29">
        <v>44</v>
      </c>
      <c r="F29">
        <v>9</v>
      </c>
      <c r="G29">
        <f>(E29*1000)+ 300000</f>
        <v>344000</v>
      </c>
      <c r="H29">
        <f xml:space="preserve"> (F29*1000)+ 1000000</f>
        <v>1009000</v>
      </c>
      <c r="I29">
        <v>2357</v>
      </c>
      <c r="Q29" t="s">
        <v>72</v>
      </c>
    </row>
    <row r="30" spans="1:18" x14ac:dyDescent="0.25">
      <c r="A30" t="s">
        <v>75</v>
      </c>
      <c r="B30" t="s">
        <v>74</v>
      </c>
      <c r="C30" t="s">
        <v>42</v>
      </c>
      <c r="D30" t="s">
        <v>43</v>
      </c>
      <c r="E30">
        <v>428</v>
      </c>
      <c r="F30">
        <v>97</v>
      </c>
      <c r="G30">
        <f>(E30*100)+ 300000</f>
        <v>342800</v>
      </c>
      <c r="H30">
        <f xml:space="preserve"> (F30*100)+ 1000000</f>
        <v>1009700</v>
      </c>
      <c r="I30">
        <v>2359</v>
      </c>
      <c r="M30" t="s">
        <v>53</v>
      </c>
    </row>
    <row r="31" spans="1:18" x14ac:dyDescent="0.25">
      <c r="A31" t="s">
        <v>76</v>
      </c>
      <c r="B31" t="s">
        <v>77</v>
      </c>
      <c r="C31" t="s">
        <v>42</v>
      </c>
      <c r="D31" t="s">
        <v>43</v>
      </c>
      <c r="E31">
        <v>4783</v>
      </c>
      <c r="F31">
        <v>314</v>
      </c>
      <c r="G31">
        <f t="shared" si="3"/>
        <v>347830</v>
      </c>
      <c r="H31">
        <f t="shared" si="4"/>
        <v>1003140</v>
      </c>
      <c r="I31">
        <v>2376</v>
      </c>
    </row>
    <row r="32" spans="1:18" x14ac:dyDescent="0.25">
      <c r="A32" t="s">
        <v>78</v>
      </c>
      <c r="B32" t="s">
        <v>74</v>
      </c>
      <c r="C32" t="s">
        <v>42</v>
      </c>
      <c r="D32" t="s">
        <v>43</v>
      </c>
      <c r="E32">
        <v>4772</v>
      </c>
      <c r="F32">
        <v>1138</v>
      </c>
      <c r="G32">
        <f t="shared" si="3"/>
        <v>347720</v>
      </c>
      <c r="H32">
        <f t="shared" si="4"/>
        <v>1011380</v>
      </c>
      <c r="I32">
        <v>2447</v>
      </c>
    </row>
    <row r="33" spans="1:19" x14ac:dyDescent="0.25">
      <c r="A33" t="s">
        <v>79</v>
      </c>
      <c r="B33" t="s">
        <v>74</v>
      </c>
      <c r="C33" t="s">
        <v>42</v>
      </c>
      <c r="D33" t="s">
        <v>43</v>
      </c>
      <c r="E33">
        <v>4362</v>
      </c>
      <c r="F33">
        <v>1238</v>
      </c>
      <c r="G33">
        <f t="shared" si="3"/>
        <v>343620</v>
      </c>
      <c r="H33">
        <f t="shared" si="4"/>
        <v>1012380</v>
      </c>
      <c r="I33">
        <v>2541</v>
      </c>
      <c r="R33" t="s">
        <v>80</v>
      </c>
    </row>
    <row r="34" spans="1:19" x14ac:dyDescent="0.25">
      <c r="A34" t="s">
        <v>81</v>
      </c>
      <c r="B34" t="s">
        <v>74</v>
      </c>
      <c r="C34" t="s">
        <v>42</v>
      </c>
      <c r="D34" t="s">
        <v>43</v>
      </c>
      <c r="E34">
        <v>4368</v>
      </c>
      <c r="F34">
        <v>1296</v>
      </c>
      <c r="G34">
        <f t="shared" si="3"/>
        <v>343680</v>
      </c>
      <c r="H34">
        <f t="shared" si="4"/>
        <v>1012960</v>
      </c>
      <c r="I34">
        <v>2563</v>
      </c>
    </row>
    <row r="35" spans="1:19" x14ac:dyDescent="0.25">
      <c r="A35" t="s">
        <v>82</v>
      </c>
      <c r="B35" t="s">
        <v>74</v>
      </c>
      <c r="C35" t="s">
        <v>42</v>
      </c>
      <c r="D35" t="s">
        <v>43</v>
      </c>
      <c r="E35">
        <v>4413</v>
      </c>
      <c r="F35">
        <v>1161</v>
      </c>
      <c r="G35">
        <f t="shared" si="3"/>
        <v>344130</v>
      </c>
      <c r="H35">
        <f t="shared" si="4"/>
        <v>1011610</v>
      </c>
      <c r="I35">
        <v>2527</v>
      </c>
      <c r="J35">
        <v>4.72</v>
      </c>
      <c r="K35">
        <v>0.76</v>
      </c>
      <c r="L35">
        <v>0.91</v>
      </c>
      <c r="R35" t="s">
        <v>83</v>
      </c>
      <c r="S35" t="s">
        <v>84</v>
      </c>
    </row>
    <row r="36" spans="1:19" x14ac:dyDescent="0.25">
      <c r="A36" t="s">
        <v>85</v>
      </c>
      <c r="B36" t="s">
        <v>68</v>
      </c>
      <c r="C36" t="s">
        <v>42</v>
      </c>
      <c r="D36" t="s">
        <v>43</v>
      </c>
      <c r="E36">
        <v>4053</v>
      </c>
      <c r="F36">
        <v>2723</v>
      </c>
      <c r="G36">
        <f t="shared" si="3"/>
        <v>340530</v>
      </c>
      <c r="H36">
        <f t="shared" si="4"/>
        <v>1027230</v>
      </c>
      <c r="I36">
        <v>2642</v>
      </c>
      <c r="J36">
        <v>3.96</v>
      </c>
      <c r="K36">
        <v>1.52</v>
      </c>
      <c r="N36">
        <v>2.74</v>
      </c>
      <c r="O36">
        <v>1.52</v>
      </c>
      <c r="P36">
        <v>0.76</v>
      </c>
    </row>
    <row r="37" spans="1:19" x14ac:dyDescent="0.25">
      <c r="A37" t="s">
        <v>86</v>
      </c>
      <c r="B37" t="s">
        <v>87</v>
      </c>
      <c r="C37" t="s">
        <v>42</v>
      </c>
      <c r="D37" t="s">
        <v>43</v>
      </c>
      <c r="E37">
        <v>43</v>
      </c>
      <c r="F37">
        <v>48</v>
      </c>
      <c r="G37">
        <f>(E37*1000)+ 300000</f>
        <v>343000</v>
      </c>
      <c r="H37">
        <f xml:space="preserve"> (F37*1000)+ 1000000</f>
        <v>1048000</v>
      </c>
      <c r="I37">
        <v>2807</v>
      </c>
      <c r="S37" t="s">
        <v>88</v>
      </c>
    </row>
    <row r="38" spans="1:19" x14ac:dyDescent="0.25">
      <c r="A38" t="s">
        <v>89</v>
      </c>
      <c r="B38" t="s">
        <v>87</v>
      </c>
      <c r="C38" t="s">
        <v>42</v>
      </c>
      <c r="D38" t="s">
        <v>43</v>
      </c>
      <c r="E38">
        <v>4383</v>
      </c>
      <c r="F38">
        <v>4287</v>
      </c>
      <c r="G38">
        <f t="shared" si="3"/>
        <v>343830</v>
      </c>
      <c r="H38">
        <f t="shared" si="4"/>
        <v>1042870</v>
      </c>
      <c r="I38">
        <v>2847</v>
      </c>
    </row>
    <row r="39" spans="1:19" x14ac:dyDescent="0.25">
      <c r="A39" t="s">
        <v>90</v>
      </c>
      <c r="B39" t="s">
        <v>91</v>
      </c>
      <c r="C39" t="s">
        <v>42</v>
      </c>
      <c r="D39" t="s">
        <v>43</v>
      </c>
      <c r="E39">
        <v>552</v>
      </c>
      <c r="F39">
        <v>63</v>
      </c>
      <c r="G39">
        <f>(E39*100)+ 300000</f>
        <v>355200</v>
      </c>
      <c r="H39">
        <f xml:space="preserve"> (F39*100)+ 1000000</f>
        <v>1006300</v>
      </c>
      <c r="I39">
        <v>2966</v>
      </c>
      <c r="M39" t="s">
        <v>92</v>
      </c>
      <c r="N39">
        <v>3.96</v>
      </c>
      <c r="O39">
        <v>1.22</v>
      </c>
    </row>
    <row r="40" spans="1:19" x14ac:dyDescent="0.25">
      <c r="A40" t="s">
        <v>93</v>
      </c>
      <c r="B40" t="s">
        <v>91</v>
      </c>
      <c r="C40" t="s">
        <v>42</v>
      </c>
      <c r="D40" t="s">
        <v>43</v>
      </c>
      <c r="E40">
        <v>5937</v>
      </c>
      <c r="F40">
        <v>972</v>
      </c>
      <c r="G40">
        <f t="shared" si="3"/>
        <v>359370</v>
      </c>
      <c r="H40">
        <f t="shared" si="4"/>
        <v>1009720</v>
      </c>
      <c r="I40">
        <v>2928</v>
      </c>
      <c r="J40">
        <v>17</v>
      </c>
      <c r="M40" t="s">
        <v>94</v>
      </c>
      <c r="S40" t="s">
        <v>84</v>
      </c>
    </row>
    <row r="41" spans="1:19" x14ac:dyDescent="0.25">
      <c r="A41" t="s">
        <v>95</v>
      </c>
      <c r="B41" t="s">
        <v>91</v>
      </c>
      <c r="C41" t="s">
        <v>42</v>
      </c>
      <c r="D41" t="s">
        <v>43</v>
      </c>
      <c r="E41">
        <v>5084</v>
      </c>
      <c r="F41">
        <v>1031</v>
      </c>
      <c r="G41">
        <f t="shared" si="3"/>
        <v>350840</v>
      </c>
      <c r="H41">
        <f t="shared" si="4"/>
        <v>1010310</v>
      </c>
      <c r="I41">
        <v>3105</v>
      </c>
    </row>
    <row r="42" spans="1:19" x14ac:dyDescent="0.25">
      <c r="A42" t="s">
        <v>96</v>
      </c>
      <c r="B42" t="s">
        <v>91</v>
      </c>
      <c r="C42" t="s">
        <v>42</v>
      </c>
      <c r="D42" t="s">
        <v>43</v>
      </c>
      <c r="E42">
        <v>6122</v>
      </c>
      <c r="F42">
        <v>159</v>
      </c>
      <c r="G42">
        <f t="shared" si="3"/>
        <v>361220</v>
      </c>
      <c r="H42">
        <f t="shared" si="4"/>
        <v>1001590</v>
      </c>
      <c r="I42">
        <v>3255</v>
      </c>
      <c r="M42" t="s">
        <v>97</v>
      </c>
      <c r="N42">
        <v>1.7</v>
      </c>
      <c r="O42">
        <v>1.2</v>
      </c>
      <c r="P42">
        <v>0.6</v>
      </c>
    </row>
    <row r="43" spans="1:19" x14ac:dyDescent="0.25">
      <c r="A43" t="s">
        <v>98</v>
      </c>
      <c r="B43" t="s">
        <v>99</v>
      </c>
      <c r="C43" t="s">
        <v>42</v>
      </c>
      <c r="D43" t="s">
        <v>43</v>
      </c>
      <c r="E43">
        <v>69</v>
      </c>
      <c r="F43">
        <v>39</v>
      </c>
      <c r="G43">
        <f>(E43*1000)+ 300000</f>
        <v>369000</v>
      </c>
      <c r="H43">
        <f xml:space="preserve"> (F43*1000)+ 1000000</f>
        <v>1039000</v>
      </c>
      <c r="I43">
        <v>3398</v>
      </c>
      <c r="J43">
        <v>5.94</v>
      </c>
      <c r="L43">
        <v>0.91</v>
      </c>
    </row>
    <row r="44" spans="1:19" x14ac:dyDescent="0.25">
      <c r="A44" t="s">
        <v>100</v>
      </c>
      <c r="B44" t="s">
        <v>99</v>
      </c>
      <c r="C44" t="s">
        <v>42</v>
      </c>
      <c r="D44" t="s">
        <v>43</v>
      </c>
      <c r="E44">
        <v>7467</v>
      </c>
      <c r="F44">
        <v>4532</v>
      </c>
      <c r="G44">
        <f t="shared" si="3"/>
        <v>374670</v>
      </c>
      <c r="H44">
        <f t="shared" si="4"/>
        <v>1045320</v>
      </c>
      <c r="I44">
        <v>3579</v>
      </c>
    </row>
    <row r="45" spans="1:19" x14ac:dyDescent="0.25">
      <c r="A45" t="s">
        <v>101</v>
      </c>
      <c r="B45" t="s">
        <v>99</v>
      </c>
      <c r="C45" t="s">
        <v>42</v>
      </c>
      <c r="D45" t="s">
        <v>43</v>
      </c>
      <c r="E45">
        <v>7626</v>
      </c>
      <c r="F45">
        <v>4383</v>
      </c>
      <c r="G45">
        <f t="shared" si="3"/>
        <v>376260</v>
      </c>
      <c r="H45">
        <f t="shared" si="4"/>
        <v>1043830</v>
      </c>
      <c r="I45">
        <v>3604</v>
      </c>
    </row>
    <row r="46" spans="1:19" x14ac:dyDescent="0.25">
      <c r="A46" t="s">
        <v>691</v>
      </c>
      <c r="B46" t="s">
        <v>57</v>
      </c>
      <c r="C46" t="s">
        <v>42</v>
      </c>
      <c r="D46" t="s">
        <v>43</v>
      </c>
      <c r="E46">
        <v>2906</v>
      </c>
      <c r="F46">
        <v>700</v>
      </c>
      <c r="G46">
        <f t="shared" si="3"/>
        <v>329060</v>
      </c>
      <c r="H46">
        <f t="shared" si="4"/>
        <v>1007000</v>
      </c>
      <c r="I46">
        <v>297243</v>
      </c>
    </row>
    <row r="47" spans="1:19" x14ac:dyDescent="0.25">
      <c r="A47" t="s">
        <v>693</v>
      </c>
      <c r="B47" t="s">
        <v>41</v>
      </c>
      <c r="C47" t="s">
        <v>42</v>
      </c>
      <c r="D47" t="s">
        <v>43</v>
      </c>
      <c r="E47">
        <v>2628</v>
      </c>
      <c r="F47">
        <v>1381</v>
      </c>
      <c r="G47">
        <f t="shared" si="3"/>
        <v>326280</v>
      </c>
      <c r="H47">
        <f t="shared" si="4"/>
        <v>1013810</v>
      </c>
      <c r="I47">
        <v>314642</v>
      </c>
    </row>
    <row r="48" spans="1:19" x14ac:dyDescent="0.25">
      <c r="A48" t="s">
        <v>694</v>
      </c>
      <c r="B48" t="s">
        <v>59</v>
      </c>
      <c r="C48" t="s">
        <v>42</v>
      </c>
      <c r="D48" t="s">
        <v>43</v>
      </c>
      <c r="E48">
        <v>314</v>
      </c>
      <c r="F48">
        <v>171</v>
      </c>
      <c r="G48">
        <f>(E48*100)+ 300000</f>
        <v>331400</v>
      </c>
      <c r="H48">
        <f xml:space="preserve"> (F48*100)+ 1000000</f>
        <v>1017100</v>
      </c>
      <c r="I48">
        <v>273921</v>
      </c>
    </row>
    <row r="49" spans="1:18" x14ac:dyDescent="0.25">
      <c r="A49" t="s">
        <v>695</v>
      </c>
      <c r="B49" t="s">
        <v>59</v>
      </c>
      <c r="C49" t="s">
        <v>42</v>
      </c>
      <c r="D49" t="s">
        <v>43</v>
      </c>
      <c r="E49">
        <v>325</v>
      </c>
      <c r="F49">
        <v>190</v>
      </c>
      <c r="G49">
        <f>(E49*100)+ 300000</f>
        <v>332500</v>
      </c>
      <c r="H49">
        <f xml:space="preserve"> (F49*100)+ 1000000</f>
        <v>1019000</v>
      </c>
      <c r="I49">
        <v>296137</v>
      </c>
    </row>
    <row r="50" spans="1:18" x14ac:dyDescent="0.25">
      <c r="A50" t="s">
        <v>696</v>
      </c>
      <c r="B50" t="s">
        <v>91</v>
      </c>
      <c r="C50" t="s">
        <v>42</v>
      </c>
      <c r="D50" t="s">
        <v>43</v>
      </c>
      <c r="E50">
        <v>50812</v>
      </c>
      <c r="F50">
        <v>6542</v>
      </c>
      <c r="G50">
        <f>(E50*1)+ 300000</f>
        <v>350812</v>
      </c>
      <c r="H50">
        <f xml:space="preserve"> (F50*1)+ 1000000</f>
        <v>1006542</v>
      </c>
      <c r="I50">
        <v>307169</v>
      </c>
    </row>
    <row r="51" spans="1:18" x14ac:dyDescent="0.25">
      <c r="A51" t="s">
        <v>697</v>
      </c>
      <c r="B51" t="s">
        <v>698</v>
      </c>
      <c r="C51" t="s">
        <v>42</v>
      </c>
      <c r="D51" t="s">
        <v>43</v>
      </c>
      <c r="E51">
        <v>6660</v>
      </c>
      <c r="F51">
        <v>2927</v>
      </c>
      <c r="G51">
        <f t="shared" si="3"/>
        <v>366600</v>
      </c>
      <c r="H51">
        <f t="shared" si="4"/>
        <v>1029270</v>
      </c>
      <c r="I51">
        <v>242486</v>
      </c>
    </row>
    <row r="52" spans="1:18" x14ac:dyDescent="0.25">
      <c r="A52" t="s">
        <v>692</v>
      </c>
      <c r="B52" t="s">
        <v>47</v>
      </c>
      <c r="C52" t="s">
        <v>42</v>
      </c>
      <c r="D52" t="s">
        <v>43</v>
      </c>
      <c r="E52">
        <v>25000</v>
      </c>
      <c r="F52">
        <v>15586</v>
      </c>
      <c r="G52">
        <f>(E52*1)+ 300000</f>
        <v>325000</v>
      </c>
      <c r="H52">
        <f xml:space="preserve"> (F52*1)+ 1000000</f>
        <v>1015586</v>
      </c>
      <c r="I52">
        <v>301190</v>
      </c>
    </row>
    <row r="53" spans="1:18" x14ac:dyDescent="0.25">
      <c r="A53" t="s">
        <v>104</v>
      </c>
      <c r="B53" t="s">
        <v>102</v>
      </c>
      <c r="C53" t="s">
        <v>103</v>
      </c>
      <c r="D53" t="s">
        <v>105</v>
      </c>
      <c r="E53">
        <v>991</v>
      </c>
      <c r="F53">
        <v>242</v>
      </c>
      <c r="G53">
        <f>(E53*100)</f>
        <v>99100</v>
      </c>
      <c r="H53">
        <f xml:space="preserve"> (F53*100)+ 900000</f>
        <v>924200</v>
      </c>
      <c r="I53">
        <v>3982</v>
      </c>
    </row>
    <row r="54" spans="1:18" x14ac:dyDescent="0.25">
      <c r="A54" t="s">
        <v>106</v>
      </c>
      <c r="B54" t="s">
        <v>102</v>
      </c>
      <c r="C54" t="s">
        <v>103</v>
      </c>
      <c r="D54" t="s">
        <v>107</v>
      </c>
      <c r="E54">
        <v>879</v>
      </c>
      <c r="F54">
        <v>3683</v>
      </c>
      <c r="G54">
        <f>(E54*10)+100000</f>
        <v>108790</v>
      </c>
      <c r="H54">
        <f xml:space="preserve"> (F54*10)+ 900000</f>
        <v>936830</v>
      </c>
      <c r="I54">
        <v>4019</v>
      </c>
    </row>
    <row r="55" spans="1:18" x14ac:dyDescent="0.25">
      <c r="A55" t="s">
        <v>108</v>
      </c>
      <c r="B55" t="s">
        <v>102</v>
      </c>
      <c r="C55" t="s">
        <v>103</v>
      </c>
      <c r="D55" t="s">
        <v>107</v>
      </c>
      <c r="E55">
        <v>88</v>
      </c>
      <c r="F55">
        <v>367</v>
      </c>
      <c r="G55">
        <f t="shared" ref="G55" si="5">(E55*100)+100000</f>
        <v>108800</v>
      </c>
      <c r="H55">
        <f t="shared" ref="H55" si="6" xml:space="preserve"> (F55*100)+ 900000</f>
        <v>936700</v>
      </c>
      <c r="I55">
        <v>4023</v>
      </c>
    </row>
    <row r="56" spans="1:18" x14ac:dyDescent="0.25">
      <c r="A56" t="s">
        <v>109</v>
      </c>
      <c r="B56" t="s">
        <v>102</v>
      </c>
      <c r="C56" t="s">
        <v>103</v>
      </c>
      <c r="D56" t="s">
        <v>107</v>
      </c>
      <c r="E56">
        <v>980</v>
      </c>
      <c r="F56">
        <v>3659</v>
      </c>
      <c r="G56">
        <f>(E56*10)+100000</f>
        <v>109800</v>
      </c>
      <c r="H56">
        <f xml:space="preserve"> (F56*10)+ 900000</f>
        <v>936590</v>
      </c>
      <c r="I56">
        <v>4009</v>
      </c>
    </row>
    <row r="57" spans="1:18" x14ac:dyDescent="0.25">
      <c r="A57" t="s">
        <v>110</v>
      </c>
      <c r="B57" t="s">
        <v>102</v>
      </c>
      <c r="C57" t="s">
        <v>103</v>
      </c>
      <c r="D57" t="s">
        <v>107</v>
      </c>
      <c r="E57">
        <v>4938</v>
      </c>
      <c r="F57">
        <v>4185</v>
      </c>
      <c r="G57">
        <f>(E57*10)+100000</f>
        <v>149380</v>
      </c>
      <c r="H57">
        <f xml:space="preserve"> (F57*10)+ 900000</f>
        <v>941850</v>
      </c>
      <c r="I57">
        <v>4338</v>
      </c>
      <c r="M57" t="s">
        <v>111</v>
      </c>
      <c r="Q57" t="s">
        <v>72</v>
      </c>
      <c r="R57" t="s">
        <v>112</v>
      </c>
    </row>
    <row r="58" spans="1:18" x14ac:dyDescent="0.25">
      <c r="A58" t="s">
        <v>110</v>
      </c>
      <c r="B58" t="s">
        <v>113</v>
      </c>
      <c r="C58" t="s">
        <v>103</v>
      </c>
      <c r="D58" t="s">
        <v>107</v>
      </c>
      <c r="E58">
        <v>49085</v>
      </c>
      <c r="F58">
        <v>41540</v>
      </c>
      <c r="G58">
        <f>(E58*1)+100000</f>
        <v>149085</v>
      </c>
      <c r="H58">
        <f xml:space="preserve"> (F58*1)+ 900000</f>
        <v>941540</v>
      </c>
      <c r="I58">
        <v>4343</v>
      </c>
      <c r="M58" t="s">
        <v>114</v>
      </c>
      <c r="R58" t="s">
        <v>115</v>
      </c>
    </row>
    <row r="59" spans="1:18" x14ac:dyDescent="0.25">
      <c r="A59" t="s">
        <v>116</v>
      </c>
      <c r="B59" t="s">
        <v>117</v>
      </c>
      <c r="C59" t="s">
        <v>103</v>
      </c>
      <c r="D59" t="s">
        <v>107</v>
      </c>
      <c r="E59">
        <v>51163</v>
      </c>
      <c r="F59">
        <v>63969</v>
      </c>
      <c r="G59">
        <f>(E59*1)+100000</f>
        <v>151163</v>
      </c>
      <c r="H59">
        <f xml:space="preserve"> (F59*1)+ 900000</f>
        <v>963969</v>
      </c>
      <c r="I59">
        <v>4425</v>
      </c>
      <c r="J59">
        <v>3.66</v>
      </c>
      <c r="M59" t="s">
        <v>97</v>
      </c>
    </row>
    <row r="60" spans="1:18" x14ac:dyDescent="0.25">
      <c r="A60" t="s">
        <v>699</v>
      </c>
      <c r="B60" t="s">
        <v>102</v>
      </c>
      <c r="C60" t="s">
        <v>103</v>
      </c>
      <c r="D60" t="s">
        <v>107</v>
      </c>
      <c r="E60">
        <v>1000</v>
      </c>
      <c r="F60">
        <v>3600</v>
      </c>
      <c r="G60">
        <f>(E60*10)+100000</f>
        <v>110000</v>
      </c>
      <c r="H60">
        <f xml:space="preserve"> (F60*10)+ 900000</f>
        <v>936000</v>
      </c>
      <c r="I60">
        <v>257558</v>
      </c>
    </row>
    <row r="61" spans="1:18" x14ac:dyDescent="0.25">
      <c r="A61" t="s">
        <v>705</v>
      </c>
      <c r="B61" t="s">
        <v>189</v>
      </c>
      <c r="C61" t="s">
        <v>103</v>
      </c>
      <c r="D61" t="s">
        <v>179</v>
      </c>
      <c r="E61">
        <v>89072</v>
      </c>
      <c r="F61">
        <v>77359</v>
      </c>
      <c r="G61">
        <f t="shared" ref="G61:G67" si="7">(E61*1)</f>
        <v>89072</v>
      </c>
      <c r="H61">
        <f t="shared" ref="H61:H67" si="8" xml:space="preserve"> (F61*1)+ 800000</f>
        <v>877359</v>
      </c>
      <c r="I61">
        <v>171876</v>
      </c>
    </row>
    <row r="62" spans="1:18" x14ac:dyDescent="0.25">
      <c r="A62" t="s">
        <v>704</v>
      </c>
      <c r="B62" t="s">
        <v>183</v>
      </c>
      <c r="C62" t="s">
        <v>103</v>
      </c>
      <c r="D62" t="s">
        <v>179</v>
      </c>
      <c r="E62">
        <v>84897</v>
      </c>
      <c r="F62">
        <v>34027</v>
      </c>
      <c r="G62">
        <f t="shared" si="7"/>
        <v>84897</v>
      </c>
      <c r="H62">
        <f t="shared" si="8"/>
        <v>834027</v>
      </c>
      <c r="I62">
        <v>331126</v>
      </c>
    </row>
    <row r="63" spans="1:18" x14ac:dyDescent="0.25">
      <c r="A63" t="s">
        <v>202</v>
      </c>
      <c r="B63" t="s">
        <v>183</v>
      </c>
      <c r="C63" t="s">
        <v>103</v>
      </c>
      <c r="D63" t="s">
        <v>179</v>
      </c>
      <c r="E63">
        <v>84340</v>
      </c>
      <c r="F63">
        <v>33262</v>
      </c>
      <c r="G63">
        <f t="shared" si="7"/>
        <v>84340</v>
      </c>
      <c r="H63">
        <f t="shared" si="8"/>
        <v>833262</v>
      </c>
      <c r="I63">
        <v>10151</v>
      </c>
    </row>
    <row r="64" spans="1:18" x14ac:dyDescent="0.25">
      <c r="A64" t="s">
        <v>204</v>
      </c>
      <c r="B64" t="s">
        <v>183</v>
      </c>
      <c r="C64" t="s">
        <v>103</v>
      </c>
      <c r="D64" t="s">
        <v>179</v>
      </c>
      <c r="E64">
        <v>84319</v>
      </c>
      <c r="F64">
        <v>33298</v>
      </c>
      <c r="G64">
        <f t="shared" si="7"/>
        <v>84319</v>
      </c>
      <c r="H64">
        <f t="shared" si="8"/>
        <v>833298</v>
      </c>
      <c r="I64">
        <v>10153</v>
      </c>
    </row>
    <row r="65" spans="1:12" x14ac:dyDescent="0.25">
      <c r="A65" t="s">
        <v>205</v>
      </c>
      <c r="B65" t="s">
        <v>183</v>
      </c>
      <c r="C65" t="s">
        <v>103</v>
      </c>
      <c r="D65" t="s">
        <v>179</v>
      </c>
      <c r="E65">
        <v>84236</v>
      </c>
      <c r="F65">
        <v>33385</v>
      </c>
      <c r="G65">
        <f t="shared" si="7"/>
        <v>84236</v>
      </c>
      <c r="H65">
        <f t="shared" si="8"/>
        <v>833385</v>
      </c>
      <c r="I65">
        <v>10155</v>
      </c>
    </row>
    <row r="66" spans="1:12" x14ac:dyDescent="0.25">
      <c r="A66" t="s">
        <v>206</v>
      </c>
      <c r="B66" t="s">
        <v>189</v>
      </c>
      <c r="C66" t="s">
        <v>103</v>
      </c>
      <c r="D66" t="s">
        <v>179</v>
      </c>
      <c r="E66">
        <v>80838</v>
      </c>
      <c r="F66">
        <v>67259</v>
      </c>
      <c r="G66">
        <f t="shared" si="7"/>
        <v>80838</v>
      </c>
      <c r="H66">
        <f t="shared" si="8"/>
        <v>867259</v>
      </c>
      <c r="I66">
        <v>10235</v>
      </c>
    </row>
    <row r="67" spans="1:12" x14ac:dyDescent="0.25">
      <c r="A67" t="s">
        <v>188</v>
      </c>
      <c r="B67" t="s">
        <v>189</v>
      </c>
      <c r="C67" t="s">
        <v>103</v>
      </c>
      <c r="D67" t="s">
        <v>179</v>
      </c>
      <c r="E67">
        <v>73014</v>
      </c>
      <c r="F67">
        <v>69857</v>
      </c>
      <c r="G67">
        <f t="shared" si="7"/>
        <v>73014</v>
      </c>
      <c r="H67">
        <f t="shared" si="8"/>
        <v>869857</v>
      </c>
      <c r="I67">
        <v>9992</v>
      </c>
    </row>
    <row r="68" spans="1:12" x14ac:dyDescent="0.25">
      <c r="A68" t="s">
        <v>118</v>
      </c>
      <c r="B68" t="s">
        <v>119</v>
      </c>
      <c r="C68" t="s">
        <v>120</v>
      </c>
      <c r="D68" t="s">
        <v>121</v>
      </c>
      <c r="E68">
        <v>15361</v>
      </c>
      <c r="F68">
        <v>31185</v>
      </c>
      <c r="G68">
        <f>(E68*1)+200000</f>
        <v>215361</v>
      </c>
      <c r="H68">
        <f xml:space="preserve"> (F68*1)+ 900000</f>
        <v>931185</v>
      </c>
      <c r="I68">
        <v>4556</v>
      </c>
      <c r="J68">
        <v>10</v>
      </c>
      <c r="K68">
        <v>0.9</v>
      </c>
      <c r="L68">
        <v>0.87</v>
      </c>
    </row>
    <row r="69" spans="1:12" x14ac:dyDescent="0.25">
      <c r="A69" t="s">
        <v>177</v>
      </c>
      <c r="B69" t="s">
        <v>178</v>
      </c>
      <c r="C69" t="s">
        <v>103</v>
      </c>
      <c r="D69" t="s">
        <v>179</v>
      </c>
      <c r="E69">
        <v>10019</v>
      </c>
      <c r="F69">
        <v>99409</v>
      </c>
      <c r="G69">
        <f>(E69*1)</f>
        <v>10019</v>
      </c>
      <c r="H69">
        <f xml:space="preserve"> (F69*1)+ 800000</f>
        <v>899409</v>
      </c>
      <c r="I69">
        <v>9697</v>
      </c>
    </row>
    <row r="70" spans="1:12" x14ac:dyDescent="0.25">
      <c r="A70" t="s">
        <v>154</v>
      </c>
      <c r="B70" t="s">
        <v>145</v>
      </c>
      <c r="C70" t="s">
        <v>120</v>
      </c>
      <c r="D70" t="s">
        <v>121</v>
      </c>
      <c r="E70">
        <v>9988</v>
      </c>
      <c r="F70">
        <v>1828</v>
      </c>
      <c r="G70">
        <f>(E70*10)+200000</f>
        <v>299880</v>
      </c>
      <c r="H70">
        <f xml:space="preserve"> (F70*10)+ 900000</f>
        <v>918280</v>
      </c>
      <c r="I70">
        <v>6999</v>
      </c>
    </row>
    <row r="71" spans="1:12" x14ac:dyDescent="0.25">
      <c r="A71" t="s">
        <v>218</v>
      </c>
      <c r="B71" t="s">
        <v>215</v>
      </c>
      <c r="C71" t="s">
        <v>103</v>
      </c>
      <c r="D71" t="s">
        <v>179</v>
      </c>
      <c r="E71">
        <v>9873</v>
      </c>
      <c r="F71">
        <v>9027</v>
      </c>
      <c r="G71">
        <f t="shared" ref="G69:G73" si="9">(E71*10)</f>
        <v>98730</v>
      </c>
      <c r="H71">
        <f t="shared" ref="H69:H73" si="10" xml:space="preserve"> (F71*10)+ 800000</f>
        <v>890270</v>
      </c>
      <c r="I71">
        <v>10505</v>
      </c>
    </row>
    <row r="72" spans="1:12" x14ac:dyDescent="0.25">
      <c r="A72" t="s">
        <v>212</v>
      </c>
      <c r="B72" t="s">
        <v>189</v>
      </c>
      <c r="C72" t="s">
        <v>103</v>
      </c>
      <c r="D72" t="s">
        <v>179</v>
      </c>
      <c r="E72">
        <v>9529</v>
      </c>
      <c r="F72">
        <v>7241</v>
      </c>
      <c r="G72">
        <f t="shared" si="9"/>
        <v>95290</v>
      </c>
      <c r="H72">
        <f t="shared" si="10"/>
        <v>872410</v>
      </c>
      <c r="I72">
        <v>10448</v>
      </c>
    </row>
    <row r="73" spans="1:12" x14ac:dyDescent="0.25">
      <c r="A73" t="s">
        <v>213</v>
      </c>
      <c r="B73" t="s">
        <v>189</v>
      </c>
      <c r="C73" t="s">
        <v>103</v>
      </c>
      <c r="D73" t="s">
        <v>179</v>
      </c>
      <c r="E73">
        <v>9490</v>
      </c>
      <c r="F73">
        <v>7122</v>
      </c>
      <c r="G73">
        <f t="shared" si="9"/>
        <v>94900</v>
      </c>
      <c r="H73">
        <f t="shared" si="10"/>
        <v>871220</v>
      </c>
      <c r="I73">
        <v>10454</v>
      </c>
    </row>
    <row r="74" spans="1:12" x14ac:dyDescent="0.25">
      <c r="A74" t="s">
        <v>152</v>
      </c>
      <c r="B74" t="s">
        <v>153</v>
      </c>
      <c r="C74" t="s">
        <v>120</v>
      </c>
      <c r="D74" t="s">
        <v>121</v>
      </c>
      <c r="E74">
        <v>9186</v>
      </c>
      <c r="F74">
        <v>765</v>
      </c>
      <c r="G74">
        <f>(E74*10)+200000</f>
        <v>291860</v>
      </c>
      <c r="H74">
        <f xml:space="preserve"> (F74*10)+ 900000</f>
        <v>907650</v>
      </c>
      <c r="I74">
        <v>6962</v>
      </c>
    </row>
    <row r="75" spans="1:12" x14ac:dyDescent="0.25">
      <c r="A75" t="s">
        <v>214</v>
      </c>
      <c r="B75" t="s">
        <v>215</v>
      </c>
      <c r="C75" t="s">
        <v>103</v>
      </c>
      <c r="D75" t="s">
        <v>179</v>
      </c>
      <c r="E75">
        <v>9071</v>
      </c>
      <c r="F75">
        <v>8151</v>
      </c>
      <c r="G75">
        <f>(E75*10)</f>
        <v>90710</v>
      </c>
      <c r="H75">
        <f xml:space="preserve"> (F75*10)+ 800000</f>
        <v>881510</v>
      </c>
      <c r="I75">
        <v>10483</v>
      </c>
    </row>
    <row r="76" spans="1:12" x14ac:dyDescent="0.25">
      <c r="A76" t="s">
        <v>167</v>
      </c>
      <c r="B76" t="s">
        <v>145</v>
      </c>
      <c r="C76" t="s">
        <v>120</v>
      </c>
      <c r="D76" t="s">
        <v>121</v>
      </c>
      <c r="E76">
        <v>9039</v>
      </c>
      <c r="F76">
        <v>2390</v>
      </c>
      <c r="G76">
        <f>(E76*10)+200000</f>
        <v>290390</v>
      </c>
      <c r="H76">
        <f xml:space="preserve"> (F76*10)+ 900000</f>
        <v>923900</v>
      </c>
      <c r="I76">
        <v>7205</v>
      </c>
    </row>
    <row r="77" spans="1:12" x14ac:dyDescent="0.25">
      <c r="A77" t="s">
        <v>168</v>
      </c>
      <c r="B77" t="s">
        <v>145</v>
      </c>
      <c r="C77" t="s">
        <v>120</v>
      </c>
      <c r="D77" t="s">
        <v>121</v>
      </c>
      <c r="E77">
        <v>9028</v>
      </c>
      <c r="F77">
        <v>2321</v>
      </c>
      <c r="G77">
        <f>(E77*10)+200000</f>
        <v>290280</v>
      </c>
      <c r="H77">
        <f xml:space="preserve"> (F77*10)+ 900000</f>
        <v>923210</v>
      </c>
      <c r="I77">
        <v>7172</v>
      </c>
    </row>
    <row r="78" spans="1:12" x14ac:dyDescent="0.25">
      <c r="A78" t="s">
        <v>211</v>
      </c>
      <c r="B78" t="s">
        <v>189</v>
      </c>
      <c r="C78" t="s">
        <v>103</v>
      </c>
      <c r="D78" t="s">
        <v>179</v>
      </c>
      <c r="E78">
        <v>9007</v>
      </c>
      <c r="F78">
        <v>7862</v>
      </c>
      <c r="G78">
        <f>(E78*10)</f>
        <v>90070</v>
      </c>
      <c r="H78">
        <f xml:space="preserve"> (F78*10)+ 800000</f>
        <v>878620</v>
      </c>
      <c r="I78">
        <v>10437</v>
      </c>
    </row>
    <row r="79" spans="1:12" x14ac:dyDescent="0.25">
      <c r="A79" t="s">
        <v>147</v>
      </c>
      <c r="B79" t="s">
        <v>145</v>
      </c>
      <c r="C79" t="s">
        <v>120</v>
      </c>
      <c r="D79" t="s">
        <v>121</v>
      </c>
      <c r="E79">
        <v>8974</v>
      </c>
      <c r="F79">
        <v>2505</v>
      </c>
      <c r="G79">
        <f>(E79*10)+200000</f>
        <v>289740</v>
      </c>
      <c r="H79">
        <f xml:space="preserve"> (F79*10)+ 900000</f>
        <v>925050</v>
      </c>
      <c r="I79">
        <v>6664</v>
      </c>
    </row>
    <row r="80" spans="1:12" x14ac:dyDescent="0.25">
      <c r="A80" t="s">
        <v>146</v>
      </c>
      <c r="B80" t="s">
        <v>145</v>
      </c>
      <c r="C80" t="s">
        <v>120</v>
      </c>
      <c r="D80" t="s">
        <v>121</v>
      </c>
      <c r="E80">
        <v>8917</v>
      </c>
      <c r="F80">
        <v>2511</v>
      </c>
      <c r="G80">
        <f>(E80*10)+200000</f>
        <v>289170</v>
      </c>
      <c r="H80">
        <f xml:space="preserve"> (F80*10)+ 900000</f>
        <v>925110</v>
      </c>
      <c r="I80">
        <v>6638</v>
      </c>
    </row>
    <row r="81" spans="1:9" x14ac:dyDescent="0.25">
      <c r="A81" t="s">
        <v>188</v>
      </c>
      <c r="B81" t="s">
        <v>189</v>
      </c>
      <c r="C81" t="s">
        <v>103</v>
      </c>
      <c r="D81" t="s">
        <v>179</v>
      </c>
      <c r="E81">
        <v>8645</v>
      </c>
      <c r="F81">
        <v>7545</v>
      </c>
      <c r="G81">
        <f t="shared" ref="G81:G82" si="11">(E81*10)</f>
        <v>86450</v>
      </c>
      <c r="H81">
        <f t="shared" ref="H81:H82" si="12" xml:space="preserve"> (F81*10)+ 800000</f>
        <v>875450</v>
      </c>
      <c r="I81">
        <v>10305</v>
      </c>
    </row>
    <row r="82" spans="1:9" x14ac:dyDescent="0.25">
      <c r="A82" t="s">
        <v>207</v>
      </c>
      <c r="B82" t="s">
        <v>189</v>
      </c>
      <c r="C82" t="s">
        <v>103</v>
      </c>
      <c r="D82" t="s">
        <v>179</v>
      </c>
      <c r="E82">
        <v>8627</v>
      </c>
      <c r="F82">
        <v>7532</v>
      </c>
      <c r="G82">
        <f t="shared" si="11"/>
        <v>86270</v>
      </c>
      <c r="H82">
        <f t="shared" si="12"/>
        <v>875320</v>
      </c>
      <c r="I82">
        <v>10300</v>
      </c>
    </row>
    <row r="83" spans="1:9" x14ac:dyDescent="0.25">
      <c r="A83" t="s">
        <v>150</v>
      </c>
      <c r="B83" t="s">
        <v>134</v>
      </c>
      <c r="C83" t="s">
        <v>120</v>
      </c>
      <c r="D83" t="s">
        <v>121</v>
      </c>
      <c r="E83">
        <v>8535</v>
      </c>
      <c r="F83">
        <v>6635</v>
      </c>
      <c r="G83">
        <f>(E83*10)+200000</f>
        <v>285350</v>
      </c>
      <c r="H83">
        <f xml:space="preserve"> (F83*10)+ 900000</f>
        <v>966350</v>
      </c>
      <c r="I83">
        <v>6840</v>
      </c>
    </row>
    <row r="84" spans="1:9" x14ac:dyDescent="0.25">
      <c r="A84" t="s">
        <v>203</v>
      </c>
      <c r="B84" t="s">
        <v>183</v>
      </c>
      <c r="C84" t="s">
        <v>103</v>
      </c>
      <c r="D84" t="s">
        <v>179</v>
      </c>
      <c r="E84">
        <v>8482</v>
      </c>
      <c r="F84">
        <v>3398</v>
      </c>
      <c r="G84">
        <f>(E84*10)</f>
        <v>84820</v>
      </c>
      <c r="H84">
        <f xml:space="preserve"> (F84*10)+ 800000</f>
        <v>833980</v>
      </c>
      <c r="I84">
        <v>10152</v>
      </c>
    </row>
    <row r="85" spans="1:9" x14ac:dyDescent="0.25">
      <c r="A85" t="s">
        <v>148</v>
      </c>
      <c r="B85" t="s">
        <v>145</v>
      </c>
      <c r="C85" t="s">
        <v>120</v>
      </c>
      <c r="D85" t="s">
        <v>121</v>
      </c>
      <c r="E85">
        <v>8447</v>
      </c>
      <c r="F85">
        <v>2527</v>
      </c>
      <c r="G85">
        <f>(E85*10)+200000</f>
        <v>284470</v>
      </c>
      <c r="H85">
        <f xml:space="preserve"> (F85*10)+ 900000</f>
        <v>925270</v>
      </c>
      <c r="I85">
        <v>6693</v>
      </c>
    </row>
    <row r="86" spans="1:9" x14ac:dyDescent="0.25">
      <c r="A86" t="s">
        <v>201</v>
      </c>
      <c r="B86" t="s">
        <v>183</v>
      </c>
      <c r="C86" t="s">
        <v>103</v>
      </c>
      <c r="D86" t="s">
        <v>179</v>
      </c>
      <c r="E86">
        <v>8425</v>
      </c>
      <c r="F86">
        <v>3998</v>
      </c>
      <c r="G86">
        <f>(E86*10)</f>
        <v>84250</v>
      </c>
      <c r="H86">
        <f xml:space="preserve"> (F86*10)+ 800000</f>
        <v>839980</v>
      </c>
      <c r="I86">
        <v>10140</v>
      </c>
    </row>
    <row r="87" spans="1:9" x14ac:dyDescent="0.25">
      <c r="A87" t="s">
        <v>151</v>
      </c>
      <c r="B87" t="s">
        <v>134</v>
      </c>
      <c r="C87" t="s">
        <v>120</v>
      </c>
      <c r="D87" t="s">
        <v>121</v>
      </c>
      <c r="E87">
        <v>8356</v>
      </c>
      <c r="F87">
        <v>6513</v>
      </c>
      <c r="G87">
        <f>(E87*10)+200000</f>
        <v>283560</v>
      </c>
      <c r="H87">
        <f xml:space="preserve"> (F87*10)+ 900000</f>
        <v>965130</v>
      </c>
      <c r="I87">
        <v>6863</v>
      </c>
    </row>
    <row r="88" spans="1:9" x14ac:dyDescent="0.25">
      <c r="A88" t="s">
        <v>200</v>
      </c>
      <c r="B88" t="s">
        <v>183</v>
      </c>
      <c r="C88" t="s">
        <v>103</v>
      </c>
      <c r="D88" t="s">
        <v>179</v>
      </c>
      <c r="E88">
        <v>8129</v>
      </c>
      <c r="F88">
        <v>2277</v>
      </c>
      <c r="G88">
        <f t="shared" ref="G88:G96" si="13">(E88*10)</f>
        <v>81290</v>
      </c>
      <c r="H88">
        <f t="shared" ref="H88:H96" si="14" xml:space="preserve"> (F88*10)+ 800000</f>
        <v>822770</v>
      </c>
      <c r="I88">
        <v>10137</v>
      </c>
    </row>
    <row r="89" spans="1:9" x14ac:dyDescent="0.25">
      <c r="A89" t="s">
        <v>187</v>
      </c>
      <c r="B89" t="s">
        <v>185</v>
      </c>
      <c r="C89" t="s">
        <v>103</v>
      </c>
      <c r="D89" t="s">
        <v>179</v>
      </c>
      <c r="E89">
        <v>7870</v>
      </c>
      <c r="F89">
        <v>5661</v>
      </c>
      <c r="G89">
        <f t="shared" si="13"/>
        <v>78700</v>
      </c>
      <c r="H89">
        <f t="shared" si="14"/>
        <v>856610</v>
      </c>
      <c r="I89">
        <v>9957</v>
      </c>
    </row>
    <row r="90" spans="1:9" x14ac:dyDescent="0.25">
      <c r="A90" t="s">
        <v>193</v>
      </c>
      <c r="B90" t="s">
        <v>189</v>
      </c>
      <c r="C90" t="s">
        <v>103</v>
      </c>
      <c r="D90" t="s">
        <v>179</v>
      </c>
      <c r="E90">
        <v>7855</v>
      </c>
      <c r="F90">
        <v>7631</v>
      </c>
      <c r="G90">
        <f t="shared" si="13"/>
        <v>78550</v>
      </c>
      <c r="H90">
        <f t="shared" si="14"/>
        <v>876310</v>
      </c>
      <c r="I90">
        <v>10035</v>
      </c>
    </row>
    <row r="91" spans="1:9" x14ac:dyDescent="0.25">
      <c r="A91" t="s">
        <v>191</v>
      </c>
      <c r="B91" t="s">
        <v>189</v>
      </c>
      <c r="C91" t="s">
        <v>103</v>
      </c>
      <c r="D91" t="s">
        <v>179</v>
      </c>
      <c r="E91">
        <v>7694</v>
      </c>
      <c r="F91">
        <v>7619</v>
      </c>
      <c r="G91">
        <f t="shared" si="13"/>
        <v>76940</v>
      </c>
      <c r="H91">
        <f t="shared" si="14"/>
        <v>876190</v>
      </c>
      <c r="I91">
        <v>10054</v>
      </c>
    </row>
    <row r="92" spans="1:9" x14ac:dyDescent="0.25">
      <c r="A92" t="s">
        <v>192</v>
      </c>
      <c r="B92" t="s">
        <v>189</v>
      </c>
      <c r="C92" t="s">
        <v>103</v>
      </c>
      <c r="D92" t="s">
        <v>179</v>
      </c>
      <c r="E92">
        <v>7681</v>
      </c>
      <c r="F92">
        <v>7616</v>
      </c>
      <c r="G92">
        <f t="shared" si="13"/>
        <v>76810</v>
      </c>
      <c r="H92">
        <f t="shared" si="14"/>
        <v>876160</v>
      </c>
      <c r="I92">
        <v>10028</v>
      </c>
    </row>
    <row r="93" spans="1:9" x14ac:dyDescent="0.25">
      <c r="A93" t="s">
        <v>184</v>
      </c>
      <c r="B93" t="s">
        <v>185</v>
      </c>
      <c r="C93" t="s">
        <v>103</v>
      </c>
      <c r="D93" t="s">
        <v>179</v>
      </c>
      <c r="E93">
        <v>7651</v>
      </c>
      <c r="F93">
        <v>4988</v>
      </c>
      <c r="G93">
        <f t="shared" si="13"/>
        <v>76510</v>
      </c>
      <c r="H93">
        <f t="shared" si="14"/>
        <v>849880</v>
      </c>
      <c r="I93">
        <v>9905</v>
      </c>
    </row>
    <row r="94" spans="1:9" x14ac:dyDescent="0.25">
      <c r="A94" t="s">
        <v>186</v>
      </c>
      <c r="B94" t="s">
        <v>183</v>
      </c>
      <c r="C94" t="s">
        <v>103</v>
      </c>
      <c r="D94" t="s">
        <v>179</v>
      </c>
      <c r="E94">
        <v>7563</v>
      </c>
      <c r="F94">
        <v>4072</v>
      </c>
      <c r="G94">
        <f t="shared" si="13"/>
        <v>75630</v>
      </c>
      <c r="H94">
        <f t="shared" si="14"/>
        <v>840720</v>
      </c>
      <c r="I94">
        <v>9946</v>
      </c>
    </row>
    <row r="95" spans="1:9" x14ac:dyDescent="0.25">
      <c r="A95" t="s">
        <v>194</v>
      </c>
      <c r="B95" t="s">
        <v>189</v>
      </c>
      <c r="C95" t="s">
        <v>103</v>
      </c>
      <c r="D95" t="s">
        <v>179</v>
      </c>
      <c r="E95">
        <v>7491</v>
      </c>
      <c r="F95">
        <v>7659</v>
      </c>
      <c r="G95">
        <f t="shared" si="13"/>
        <v>74910</v>
      </c>
      <c r="H95">
        <f t="shared" si="14"/>
        <v>876590</v>
      </c>
      <c r="I95">
        <v>10070</v>
      </c>
    </row>
    <row r="96" spans="1:9" x14ac:dyDescent="0.25">
      <c r="A96" t="s">
        <v>195</v>
      </c>
      <c r="B96" t="s">
        <v>189</v>
      </c>
      <c r="C96" t="s">
        <v>103</v>
      </c>
      <c r="D96" t="s">
        <v>179</v>
      </c>
      <c r="E96">
        <v>7424</v>
      </c>
      <c r="F96">
        <v>7638</v>
      </c>
      <c r="G96">
        <f t="shared" si="13"/>
        <v>74240</v>
      </c>
      <c r="H96">
        <f t="shared" si="14"/>
        <v>876380</v>
      </c>
      <c r="I96">
        <v>10071</v>
      </c>
    </row>
    <row r="97" spans="1:12" x14ac:dyDescent="0.25">
      <c r="A97" t="s">
        <v>703</v>
      </c>
      <c r="B97" t="s">
        <v>701</v>
      </c>
      <c r="C97" t="s">
        <v>120</v>
      </c>
      <c r="D97" t="s">
        <v>121</v>
      </c>
      <c r="E97">
        <v>7294</v>
      </c>
      <c r="F97">
        <v>649</v>
      </c>
      <c r="G97">
        <f>(E97*10)+200000</f>
        <v>272940</v>
      </c>
      <c r="H97">
        <f xml:space="preserve"> (F97*10)+ 900000</f>
        <v>906490</v>
      </c>
      <c r="I97">
        <v>122605</v>
      </c>
    </row>
    <row r="98" spans="1:12" x14ac:dyDescent="0.25">
      <c r="A98" t="s">
        <v>196</v>
      </c>
      <c r="B98" t="s">
        <v>189</v>
      </c>
      <c r="C98" t="s">
        <v>103</v>
      </c>
      <c r="D98" t="s">
        <v>179</v>
      </c>
      <c r="E98">
        <v>7282</v>
      </c>
      <c r="F98">
        <v>7535</v>
      </c>
      <c r="G98">
        <f>(E98*10)</f>
        <v>72820</v>
      </c>
      <c r="H98">
        <f xml:space="preserve"> (F98*10)+ 800000</f>
        <v>875350</v>
      </c>
      <c r="I98">
        <v>10073</v>
      </c>
    </row>
    <row r="99" spans="1:12" x14ac:dyDescent="0.25">
      <c r="A99" t="s">
        <v>141</v>
      </c>
      <c r="B99" t="s">
        <v>134</v>
      </c>
      <c r="C99" t="s">
        <v>120</v>
      </c>
      <c r="D99" t="s">
        <v>121</v>
      </c>
      <c r="E99">
        <v>7269</v>
      </c>
      <c r="F99">
        <v>6282</v>
      </c>
      <c r="G99">
        <f>(E99*10)+200000</f>
        <v>272690</v>
      </c>
      <c r="H99">
        <f xml:space="preserve"> (F99*10)+ 900000</f>
        <v>962820</v>
      </c>
      <c r="I99">
        <v>6426</v>
      </c>
    </row>
    <row r="100" spans="1:12" x14ac:dyDescent="0.25">
      <c r="A100" t="s">
        <v>198</v>
      </c>
      <c r="B100" t="s">
        <v>189</v>
      </c>
      <c r="C100" t="s">
        <v>103</v>
      </c>
      <c r="D100" t="s">
        <v>179</v>
      </c>
      <c r="E100">
        <v>7195</v>
      </c>
      <c r="F100">
        <v>7408</v>
      </c>
      <c r="G100">
        <f>(E100*10)</f>
        <v>71950</v>
      </c>
      <c r="H100">
        <f xml:space="preserve"> (F100*10)+ 800000</f>
        <v>874080</v>
      </c>
      <c r="I100">
        <v>10127</v>
      </c>
    </row>
    <row r="101" spans="1:12" x14ac:dyDescent="0.25">
      <c r="A101" t="s">
        <v>700</v>
      </c>
      <c r="B101" t="s">
        <v>701</v>
      </c>
      <c r="C101" t="s">
        <v>120</v>
      </c>
      <c r="D101" t="s">
        <v>121</v>
      </c>
      <c r="E101">
        <v>7166</v>
      </c>
      <c r="F101">
        <v>751</v>
      </c>
      <c r="G101">
        <f>(E101*10)+200000</f>
        <v>271660</v>
      </c>
      <c r="H101">
        <f xml:space="preserve"> (F101*10)+ 900000</f>
        <v>907510</v>
      </c>
      <c r="I101">
        <v>122371</v>
      </c>
    </row>
    <row r="102" spans="1:12" x14ac:dyDescent="0.25">
      <c r="A102" t="s">
        <v>702</v>
      </c>
      <c r="B102" t="s">
        <v>701</v>
      </c>
      <c r="C102" t="s">
        <v>120</v>
      </c>
      <c r="D102" t="s">
        <v>121</v>
      </c>
      <c r="E102">
        <v>7022</v>
      </c>
      <c r="F102">
        <v>594</v>
      </c>
      <c r="G102">
        <f>(E102*10)+200000</f>
        <v>270220</v>
      </c>
      <c r="H102">
        <f xml:space="preserve"> (F102*10)+ 900000</f>
        <v>905940</v>
      </c>
      <c r="I102">
        <v>122389</v>
      </c>
    </row>
    <row r="103" spans="1:12" x14ac:dyDescent="0.25">
      <c r="A103" t="s">
        <v>135</v>
      </c>
      <c r="B103" t="s">
        <v>134</v>
      </c>
      <c r="C103" t="s">
        <v>120</v>
      </c>
      <c r="D103" t="s">
        <v>121</v>
      </c>
      <c r="E103">
        <v>6910</v>
      </c>
      <c r="F103">
        <v>4117</v>
      </c>
      <c r="G103">
        <f>(E103*10)+200000</f>
        <v>269100</v>
      </c>
      <c r="H103">
        <f xml:space="preserve"> (F103*10)+ 900000</f>
        <v>941170</v>
      </c>
      <c r="I103">
        <v>5699</v>
      </c>
    </row>
    <row r="104" spans="1:12" x14ac:dyDescent="0.25">
      <c r="A104" t="s">
        <v>180</v>
      </c>
      <c r="B104" t="s">
        <v>181</v>
      </c>
      <c r="C104" t="s">
        <v>103</v>
      </c>
      <c r="D104" t="s">
        <v>179</v>
      </c>
      <c r="E104">
        <v>6767</v>
      </c>
      <c r="F104">
        <v>220</v>
      </c>
      <c r="G104">
        <f>(E104*10)</f>
        <v>67670</v>
      </c>
      <c r="H104">
        <f xml:space="preserve"> (F104*10)+ 800000</f>
        <v>802200</v>
      </c>
      <c r="I104">
        <v>9721</v>
      </c>
    </row>
    <row r="105" spans="1:12" x14ac:dyDescent="0.25">
      <c r="A105" t="s">
        <v>136</v>
      </c>
      <c r="B105" t="s">
        <v>134</v>
      </c>
      <c r="C105" t="s">
        <v>120</v>
      </c>
      <c r="D105" t="s">
        <v>121</v>
      </c>
      <c r="E105">
        <v>6655</v>
      </c>
      <c r="F105">
        <v>5092</v>
      </c>
      <c r="G105">
        <f>(E105*10)+200000</f>
        <v>266550</v>
      </c>
      <c r="H105">
        <f xml:space="preserve"> (F105*10)+ 900000</f>
        <v>950920</v>
      </c>
      <c r="I105">
        <v>5765</v>
      </c>
    </row>
    <row r="106" spans="1:12" x14ac:dyDescent="0.25">
      <c r="A106" t="s">
        <v>137</v>
      </c>
      <c r="B106" t="s">
        <v>128</v>
      </c>
      <c r="C106" t="s">
        <v>120</v>
      </c>
      <c r="D106" t="s">
        <v>121</v>
      </c>
      <c r="E106">
        <v>6603</v>
      </c>
      <c r="F106">
        <v>6314</v>
      </c>
      <c r="G106">
        <f>(E106*10)+200000</f>
        <v>266030</v>
      </c>
      <c r="H106">
        <f xml:space="preserve"> (F106*10)+ 900000</f>
        <v>963140</v>
      </c>
      <c r="I106">
        <v>5777</v>
      </c>
    </row>
    <row r="107" spans="1:12" x14ac:dyDescent="0.25">
      <c r="A107" t="s">
        <v>132</v>
      </c>
      <c r="B107" t="s">
        <v>128</v>
      </c>
      <c r="C107" t="s">
        <v>120</v>
      </c>
      <c r="D107" t="s">
        <v>121</v>
      </c>
      <c r="E107">
        <v>5825</v>
      </c>
      <c r="F107">
        <v>6414</v>
      </c>
      <c r="G107">
        <f>(E107*10)+200000</f>
        <v>258250</v>
      </c>
      <c r="H107">
        <f xml:space="preserve"> (F107*10)+ 900000</f>
        <v>964140</v>
      </c>
      <c r="I107">
        <v>5389</v>
      </c>
    </row>
    <row r="108" spans="1:12" x14ac:dyDescent="0.25">
      <c r="A108" t="s">
        <v>131</v>
      </c>
      <c r="B108" t="s">
        <v>128</v>
      </c>
      <c r="C108" t="s">
        <v>120</v>
      </c>
      <c r="D108" t="s">
        <v>121</v>
      </c>
      <c r="E108">
        <v>5663</v>
      </c>
      <c r="F108">
        <v>6431</v>
      </c>
      <c r="G108">
        <f>(E108*10)+200000</f>
        <v>256630</v>
      </c>
      <c r="H108">
        <f xml:space="preserve"> (F108*10)+ 900000</f>
        <v>964310</v>
      </c>
      <c r="I108">
        <v>5407</v>
      </c>
    </row>
    <row r="109" spans="1:12" x14ac:dyDescent="0.25">
      <c r="A109" t="s">
        <v>122</v>
      </c>
      <c r="B109" t="s">
        <v>123</v>
      </c>
      <c r="C109" t="s">
        <v>120</v>
      </c>
      <c r="D109" t="s">
        <v>121</v>
      </c>
      <c r="E109">
        <v>4689</v>
      </c>
      <c r="F109">
        <v>5901</v>
      </c>
      <c r="G109">
        <f>(E109*10)+200000</f>
        <v>246890</v>
      </c>
      <c r="H109">
        <f xml:space="preserve"> (F109*10)+ 900000</f>
        <v>959010</v>
      </c>
      <c r="I109">
        <v>4913</v>
      </c>
    </row>
    <row r="110" spans="1:12" x14ac:dyDescent="0.25">
      <c r="A110" t="s">
        <v>173</v>
      </c>
      <c r="B110" t="s">
        <v>172</v>
      </c>
      <c r="C110" t="s">
        <v>42</v>
      </c>
      <c r="D110" t="s">
        <v>160</v>
      </c>
      <c r="E110">
        <v>4595</v>
      </c>
      <c r="F110">
        <v>8668</v>
      </c>
      <c r="G110">
        <f>(E110*10)+300000</f>
        <v>345950</v>
      </c>
      <c r="H110">
        <f xml:space="preserve"> (F110*10)+ 900000</f>
        <v>986680</v>
      </c>
      <c r="I110">
        <v>9535</v>
      </c>
    </row>
    <row r="111" spans="1:12" x14ac:dyDescent="0.25">
      <c r="A111" t="s">
        <v>174</v>
      </c>
      <c r="B111" t="s">
        <v>172</v>
      </c>
      <c r="C111" t="s">
        <v>42</v>
      </c>
      <c r="D111" t="s">
        <v>160</v>
      </c>
      <c r="E111">
        <v>4574</v>
      </c>
      <c r="F111">
        <v>8545</v>
      </c>
      <c r="G111">
        <f>(E111*10)+300000</f>
        <v>345740</v>
      </c>
      <c r="H111">
        <f xml:space="preserve"> (F111*10)+ 900000</f>
        <v>985450</v>
      </c>
      <c r="I111">
        <v>9536</v>
      </c>
    </row>
    <row r="112" spans="1:12" x14ac:dyDescent="0.25">
      <c r="A112" t="s">
        <v>124</v>
      </c>
      <c r="B112" t="s">
        <v>123</v>
      </c>
      <c r="C112" t="s">
        <v>120</v>
      </c>
      <c r="D112" t="s">
        <v>121</v>
      </c>
      <c r="E112">
        <v>4330</v>
      </c>
      <c r="F112">
        <v>5626</v>
      </c>
      <c r="G112">
        <f>(E112*10)+200000</f>
        <v>243300</v>
      </c>
      <c r="H112">
        <f xml:space="preserve"> (F112*10)+ 900000</f>
        <v>956260</v>
      </c>
      <c r="I112">
        <v>4929</v>
      </c>
      <c r="J112">
        <v>13.72</v>
      </c>
      <c r="K112">
        <v>0.6</v>
      </c>
      <c r="L112">
        <v>1.22</v>
      </c>
    </row>
    <row r="113" spans="1:16" x14ac:dyDescent="0.25">
      <c r="A113" t="s">
        <v>126</v>
      </c>
      <c r="B113" t="s">
        <v>123</v>
      </c>
      <c r="C113" t="s">
        <v>120</v>
      </c>
      <c r="D113" t="s">
        <v>121</v>
      </c>
      <c r="E113">
        <v>4282</v>
      </c>
      <c r="F113">
        <v>6129</v>
      </c>
      <c r="G113">
        <f>(E113*10)+200000</f>
        <v>242820</v>
      </c>
      <c r="H113">
        <f xml:space="preserve"> (F113*10)+ 900000</f>
        <v>961290</v>
      </c>
      <c r="I113">
        <v>4973</v>
      </c>
      <c r="J113">
        <v>8.23</v>
      </c>
      <c r="K113">
        <v>1.3</v>
      </c>
      <c r="L113">
        <v>1.65</v>
      </c>
      <c r="N113">
        <v>0.61</v>
      </c>
      <c r="O113">
        <v>1.71</v>
      </c>
      <c r="P113">
        <v>1.45</v>
      </c>
    </row>
    <row r="114" spans="1:16" x14ac:dyDescent="0.25">
      <c r="A114" t="s">
        <v>125</v>
      </c>
      <c r="B114" t="s">
        <v>123</v>
      </c>
      <c r="C114" t="s">
        <v>120</v>
      </c>
      <c r="D114" t="s">
        <v>121</v>
      </c>
      <c r="E114">
        <v>4038</v>
      </c>
      <c r="F114">
        <v>5409</v>
      </c>
      <c r="G114">
        <f>(E114*10)+200000</f>
        <v>240380</v>
      </c>
      <c r="H114">
        <f xml:space="preserve"> (F114*10)+ 900000</f>
        <v>954090</v>
      </c>
      <c r="I114">
        <v>4941</v>
      </c>
    </row>
    <row r="115" spans="1:16" x14ac:dyDescent="0.25">
      <c r="A115" t="s">
        <v>165</v>
      </c>
      <c r="B115" t="s">
        <v>166</v>
      </c>
      <c r="C115" t="s">
        <v>120</v>
      </c>
      <c r="D115" t="s">
        <v>160</v>
      </c>
      <c r="E115">
        <v>2423</v>
      </c>
      <c r="F115">
        <v>4910</v>
      </c>
      <c r="G115">
        <f>(E115*10)+300000</f>
        <v>324230</v>
      </c>
      <c r="H115">
        <f xml:space="preserve"> (F115*10)+ 900000</f>
        <v>949100</v>
      </c>
      <c r="I115">
        <v>8683</v>
      </c>
    </row>
    <row r="116" spans="1:16" x14ac:dyDescent="0.25">
      <c r="A116" t="s">
        <v>170</v>
      </c>
      <c r="B116" t="s">
        <v>171</v>
      </c>
      <c r="C116" t="s">
        <v>120</v>
      </c>
      <c r="D116" t="s">
        <v>160</v>
      </c>
      <c r="E116">
        <v>2381</v>
      </c>
      <c r="F116">
        <v>7385</v>
      </c>
      <c r="G116">
        <f>(E116*10)+300000</f>
        <v>323810</v>
      </c>
      <c r="H116">
        <f xml:space="preserve"> (F116*10)+ 900000</f>
        <v>973850</v>
      </c>
      <c r="I116">
        <v>8883</v>
      </c>
    </row>
    <row r="117" spans="1:16" x14ac:dyDescent="0.25">
      <c r="A117" t="s">
        <v>164</v>
      </c>
      <c r="B117" t="s">
        <v>159</v>
      </c>
      <c r="C117" t="s">
        <v>120</v>
      </c>
      <c r="D117" t="s">
        <v>160</v>
      </c>
      <c r="E117">
        <v>1016</v>
      </c>
      <c r="F117">
        <v>2240</v>
      </c>
      <c r="G117">
        <f>(E117*10)+300000</f>
        <v>310160</v>
      </c>
      <c r="H117">
        <f xml:space="preserve"> (F117*10)+ 900000</f>
        <v>922400</v>
      </c>
      <c r="I117">
        <v>8109</v>
      </c>
    </row>
    <row r="118" spans="1:16" x14ac:dyDescent="0.25">
      <c r="A118" t="s">
        <v>155</v>
      </c>
      <c r="B118" t="s">
        <v>145</v>
      </c>
      <c r="C118" t="s">
        <v>120</v>
      </c>
      <c r="D118" t="s">
        <v>121</v>
      </c>
      <c r="E118">
        <v>991</v>
      </c>
      <c r="F118">
        <v>190</v>
      </c>
      <c r="G118">
        <f>(E118*100)+200000</f>
        <v>299100</v>
      </c>
      <c r="H118">
        <f xml:space="preserve"> (F118*100)+ 900000</f>
        <v>919000</v>
      </c>
      <c r="I118">
        <v>7001</v>
      </c>
    </row>
    <row r="119" spans="1:16" x14ac:dyDescent="0.25">
      <c r="A119" t="s">
        <v>216</v>
      </c>
      <c r="B119" t="s">
        <v>215</v>
      </c>
      <c r="C119" t="s">
        <v>103</v>
      </c>
      <c r="D119" t="s">
        <v>179</v>
      </c>
      <c r="E119">
        <v>936</v>
      </c>
      <c r="F119">
        <v>829</v>
      </c>
      <c r="G119">
        <f>(E119*100)</f>
        <v>93600</v>
      </c>
      <c r="H119">
        <f xml:space="preserve"> (F119*100)+ 800000</f>
        <v>882900</v>
      </c>
      <c r="I119">
        <v>10484</v>
      </c>
    </row>
    <row r="120" spans="1:16" x14ac:dyDescent="0.25">
      <c r="A120" t="s">
        <v>157</v>
      </c>
      <c r="B120" t="s">
        <v>145</v>
      </c>
      <c r="C120" t="s">
        <v>120</v>
      </c>
      <c r="D120" t="s">
        <v>121</v>
      </c>
      <c r="E120">
        <v>900</v>
      </c>
      <c r="F120">
        <v>265</v>
      </c>
      <c r="G120">
        <f>(E120*100)+200000</f>
        <v>290000</v>
      </c>
      <c r="H120">
        <f xml:space="preserve"> (F120*100)+ 900000</f>
        <v>926500</v>
      </c>
      <c r="I120">
        <v>7147</v>
      </c>
    </row>
    <row r="121" spans="1:16" x14ac:dyDescent="0.25">
      <c r="A121" t="s">
        <v>208</v>
      </c>
      <c r="B121" t="s">
        <v>189</v>
      </c>
      <c r="C121" t="s">
        <v>103</v>
      </c>
      <c r="D121" t="s">
        <v>179</v>
      </c>
      <c r="E121">
        <v>874</v>
      </c>
      <c r="F121">
        <v>760</v>
      </c>
      <c r="G121">
        <f>(E121*100)</f>
        <v>87400</v>
      </c>
      <c r="H121">
        <f xml:space="preserve"> (F121*100)+ 800000</f>
        <v>876000</v>
      </c>
      <c r="I121">
        <v>10303</v>
      </c>
    </row>
    <row r="122" spans="1:16" x14ac:dyDescent="0.25">
      <c r="A122" t="s">
        <v>144</v>
      </c>
      <c r="B122" t="s">
        <v>145</v>
      </c>
      <c r="C122" t="s">
        <v>120</v>
      </c>
      <c r="D122" t="s">
        <v>121</v>
      </c>
      <c r="E122">
        <v>866</v>
      </c>
      <c r="F122">
        <v>295</v>
      </c>
      <c r="G122">
        <f>(E122*100)+200000</f>
        <v>286600</v>
      </c>
      <c r="H122">
        <f xml:space="preserve"> (F122*100)+ 900000</f>
        <v>929500</v>
      </c>
      <c r="I122">
        <v>6636</v>
      </c>
    </row>
    <row r="123" spans="1:16" x14ac:dyDescent="0.25">
      <c r="A123" t="s">
        <v>149</v>
      </c>
      <c r="B123" t="s">
        <v>145</v>
      </c>
      <c r="C123" t="s">
        <v>120</v>
      </c>
      <c r="D123" t="s">
        <v>121</v>
      </c>
      <c r="E123">
        <v>824</v>
      </c>
      <c r="F123">
        <v>203</v>
      </c>
      <c r="G123">
        <f>(E123*100)+200000</f>
        <v>282400</v>
      </c>
      <c r="H123">
        <f xml:space="preserve"> (F123*100)+ 900000</f>
        <v>920300</v>
      </c>
      <c r="I123">
        <v>6723</v>
      </c>
    </row>
    <row r="124" spans="1:16" x14ac:dyDescent="0.25">
      <c r="A124" t="s">
        <v>142</v>
      </c>
      <c r="B124" t="s">
        <v>143</v>
      </c>
      <c r="C124" t="s">
        <v>120</v>
      </c>
      <c r="D124" t="s">
        <v>121</v>
      </c>
      <c r="E124">
        <v>814</v>
      </c>
      <c r="F124">
        <v>9</v>
      </c>
      <c r="G124">
        <f>(E124*100)+200000</f>
        <v>281400</v>
      </c>
      <c r="H124">
        <f xml:space="preserve"> (F124*100)+ 900000</f>
        <v>900900</v>
      </c>
      <c r="I124">
        <v>6592</v>
      </c>
    </row>
    <row r="125" spans="1:16" x14ac:dyDescent="0.25">
      <c r="A125" t="s">
        <v>209</v>
      </c>
      <c r="B125" t="s">
        <v>189</v>
      </c>
      <c r="C125" t="s">
        <v>103</v>
      </c>
      <c r="D125" t="s">
        <v>179</v>
      </c>
      <c r="E125">
        <v>803</v>
      </c>
      <c r="F125">
        <v>755</v>
      </c>
      <c r="G125">
        <f>(E125*100)</f>
        <v>80300</v>
      </c>
      <c r="H125">
        <f t="shared" ref="H125:H128" si="15" xml:space="preserve"> (F125*100)+ 800000</f>
        <v>875500</v>
      </c>
      <c r="I125">
        <v>10338</v>
      </c>
    </row>
    <row r="126" spans="1:16" x14ac:dyDescent="0.25">
      <c r="A126" t="s">
        <v>210</v>
      </c>
      <c r="B126" t="s">
        <v>189</v>
      </c>
      <c r="C126" t="s">
        <v>103</v>
      </c>
      <c r="D126" t="s">
        <v>179</v>
      </c>
      <c r="E126">
        <v>801</v>
      </c>
      <c r="F126">
        <v>754</v>
      </c>
      <c r="G126">
        <f>(E126*100)</f>
        <v>80100</v>
      </c>
      <c r="H126">
        <f t="shared" si="15"/>
        <v>875400</v>
      </c>
      <c r="I126">
        <v>10339</v>
      </c>
    </row>
    <row r="127" spans="1:16" x14ac:dyDescent="0.25">
      <c r="A127" t="s">
        <v>190</v>
      </c>
      <c r="B127" t="s">
        <v>189</v>
      </c>
      <c r="C127" t="s">
        <v>103</v>
      </c>
      <c r="D127" t="s">
        <v>179</v>
      </c>
      <c r="E127">
        <v>758</v>
      </c>
      <c r="F127">
        <v>646</v>
      </c>
      <c r="G127">
        <f>(E127*100)</f>
        <v>75800</v>
      </c>
      <c r="H127">
        <f t="shared" si="15"/>
        <v>864600</v>
      </c>
      <c r="I127">
        <v>9999</v>
      </c>
    </row>
    <row r="128" spans="1:16" x14ac:dyDescent="0.25">
      <c r="A128" t="s">
        <v>197</v>
      </c>
      <c r="B128" t="s">
        <v>189</v>
      </c>
      <c r="C128" t="s">
        <v>103</v>
      </c>
      <c r="D128" t="s">
        <v>179</v>
      </c>
      <c r="E128">
        <v>749</v>
      </c>
      <c r="F128">
        <v>764</v>
      </c>
      <c r="G128">
        <f>(E128*100)</f>
        <v>74900</v>
      </c>
      <c r="H128">
        <f t="shared" si="15"/>
        <v>876400</v>
      </c>
      <c r="I128">
        <v>10067</v>
      </c>
    </row>
    <row r="129" spans="1:9" x14ac:dyDescent="0.25">
      <c r="A129" t="s">
        <v>139</v>
      </c>
      <c r="B129" t="s">
        <v>134</v>
      </c>
      <c r="C129" t="s">
        <v>120</v>
      </c>
      <c r="D129" t="s">
        <v>121</v>
      </c>
      <c r="E129">
        <v>728</v>
      </c>
      <c r="F129">
        <v>563</v>
      </c>
      <c r="G129">
        <f>(E129*100)+200000</f>
        <v>272800</v>
      </c>
      <c r="H129">
        <f xml:space="preserve"> (F129*100)+ 900000</f>
        <v>956300</v>
      </c>
      <c r="I129">
        <v>6259</v>
      </c>
    </row>
    <row r="130" spans="1:9" x14ac:dyDescent="0.25">
      <c r="A130" t="s">
        <v>199</v>
      </c>
      <c r="B130" t="s">
        <v>189</v>
      </c>
      <c r="C130" t="s">
        <v>103</v>
      </c>
      <c r="D130" t="s">
        <v>179</v>
      </c>
      <c r="E130">
        <v>719</v>
      </c>
      <c r="F130">
        <v>742</v>
      </c>
      <c r="G130">
        <f>(E130*100)</f>
        <v>71900</v>
      </c>
      <c r="H130">
        <f xml:space="preserve"> (F130*100)+ 800000</f>
        <v>874200</v>
      </c>
      <c r="I130">
        <v>10117</v>
      </c>
    </row>
    <row r="131" spans="1:9" x14ac:dyDescent="0.25">
      <c r="A131" t="s">
        <v>138</v>
      </c>
      <c r="B131" t="s">
        <v>134</v>
      </c>
      <c r="C131" t="s">
        <v>120</v>
      </c>
      <c r="D131" t="s">
        <v>121</v>
      </c>
      <c r="E131">
        <v>709</v>
      </c>
      <c r="F131">
        <v>585</v>
      </c>
      <c r="G131">
        <f>(E131*100)+200000</f>
        <v>270900</v>
      </c>
      <c r="H131">
        <f xml:space="preserve"> (F131*100)+ 900000</f>
        <v>958500</v>
      </c>
      <c r="I131">
        <v>6226</v>
      </c>
    </row>
    <row r="132" spans="1:9" x14ac:dyDescent="0.25">
      <c r="A132" t="s">
        <v>133</v>
      </c>
      <c r="B132" t="s">
        <v>134</v>
      </c>
      <c r="C132" t="s">
        <v>120</v>
      </c>
      <c r="D132" t="s">
        <v>121</v>
      </c>
      <c r="E132">
        <v>692</v>
      </c>
      <c r="F132">
        <v>439</v>
      </c>
      <c r="G132">
        <f>(E132*100)+200000</f>
        <v>269200</v>
      </c>
      <c r="H132">
        <f xml:space="preserve"> (F132*100)+ 900000</f>
        <v>943900</v>
      </c>
      <c r="I132">
        <v>5697</v>
      </c>
    </row>
    <row r="133" spans="1:9" x14ac:dyDescent="0.25">
      <c r="A133" t="s">
        <v>158</v>
      </c>
      <c r="B133" t="s">
        <v>159</v>
      </c>
      <c r="C133" t="s">
        <v>120</v>
      </c>
      <c r="D133" t="s">
        <v>160</v>
      </c>
      <c r="E133">
        <v>674</v>
      </c>
      <c r="F133">
        <v>2409</v>
      </c>
      <c r="G133">
        <f>(E133*10)+300000</f>
        <v>306740</v>
      </c>
      <c r="H133">
        <f xml:space="preserve"> (F133*10)+ 900000</f>
        <v>924090</v>
      </c>
      <c r="I133">
        <v>7524</v>
      </c>
    </row>
    <row r="134" spans="1:9" x14ac:dyDescent="0.25">
      <c r="A134" t="s">
        <v>161</v>
      </c>
      <c r="B134" t="s">
        <v>159</v>
      </c>
      <c r="C134" t="s">
        <v>120</v>
      </c>
      <c r="D134" t="s">
        <v>160</v>
      </c>
      <c r="E134">
        <v>603</v>
      </c>
      <c r="F134">
        <v>2313</v>
      </c>
      <c r="G134">
        <f>(E134*10)+300000</f>
        <v>306030</v>
      </c>
      <c r="H134">
        <f xml:space="preserve"> (F134*10)+ 900000</f>
        <v>923130</v>
      </c>
      <c r="I134">
        <v>7526</v>
      </c>
    </row>
    <row r="135" spans="1:9" x14ac:dyDescent="0.25">
      <c r="A135" t="s">
        <v>129</v>
      </c>
      <c r="B135" t="s">
        <v>128</v>
      </c>
      <c r="C135" t="s">
        <v>120</v>
      </c>
      <c r="D135" t="s">
        <v>121</v>
      </c>
      <c r="E135">
        <v>591</v>
      </c>
      <c r="F135">
        <v>557</v>
      </c>
      <c r="G135">
        <f>(E135*100)+200000</f>
        <v>259100</v>
      </c>
      <c r="H135">
        <f xml:space="preserve"> (F135*100)+ 900000</f>
        <v>955700</v>
      </c>
      <c r="I135">
        <v>5343</v>
      </c>
    </row>
    <row r="136" spans="1:9" x14ac:dyDescent="0.25">
      <c r="A136" t="s">
        <v>130</v>
      </c>
      <c r="B136" t="s">
        <v>128</v>
      </c>
      <c r="C136" t="s">
        <v>120</v>
      </c>
      <c r="D136" t="s">
        <v>121</v>
      </c>
      <c r="E136">
        <v>582</v>
      </c>
      <c r="F136">
        <v>545</v>
      </c>
      <c r="G136">
        <f>(E136*100)+200000</f>
        <v>258200</v>
      </c>
      <c r="H136">
        <f xml:space="preserve"> (F136*100)+ 900000</f>
        <v>954500</v>
      </c>
      <c r="I136">
        <v>5354</v>
      </c>
    </row>
    <row r="137" spans="1:9" x14ac:dyDescent="0.25">
      <c r="A137" t="s">
        <v>161</v>
      </c>
      <c r="B137" t="s">
        <v>159</v>
      </c>
      <c r="C137" t="s">
        <v>120</v>
      </c>
      <c r="D137" t="s">
        <v>160</v>
      </c>
      <c r="E137">
        <v>560</v>
      </c>
      <c r="F137">
        <v>2322</v>
      </c>
      <c r="G137">
        <f>(E137*10)+300000</f>
        <v>305600</v>
      </c>
      <c r="H137">
        <f xml:space="preserve"> (F137*10)+ 900000</f>
        <v>923220</v>
      </c>
      <c r="I137">
        <v>7546</v>
      </c>
    </row>
    <row r="138" spans="1:9" x14ac:dyDescent="0.25">
      <c r="A138" t="s">
        <v>162</v>
      </c>
      <c r="B138" t="s">
        <v>163</v>
      </c>
      <c r="C138" t="s">
        <v>120</v>
      </c>
      <c r="D138" t="s">
        <v>160</v>
      </c>
      <c r="E138">
        <v>545</v>
      </c>
      <c r="F138">
        <v>6545</v>
      </c>
      <c r="G138">
        <f>(E138*10)+300000</f>
        <v>305450</v>
      </c>
      <c r="H138">
        <f xml:space="preserve"> (F138*10)+ 900000</f>
        <v>965450</v>
      </c>
      <c r="I138">
        <v>7790</v>
      </c>
    </row>
    <row r="139" spans="1:9" x14ac:dyDescent="0.25">
      <c r="A139" t="s">
        <v>176</v>
      </c>
      <c r="B139" t="s">
        <v>172</v>
      </c>
      <c r="C139" t="s">
        <v>42</v>
      </c>
      <c r="D139" t="s">
        <v>160</v>
      </c>
      <c r="E139">
        <v>473</v>
      </c>
      <c r="F139">
        <v>915</v>
      </c>
      <c r="G139">
        <f>(E139*100)+300000</f>
        <v>347300</v>
      </c>
      <c r="H139">
        <f xml:space="preserve"> (F139*100)+ 900000</f>
        <v>991500</v>
      </c>
      <c r="I139">
        <v>9589</v>
      </c>
    </row>
    <row r="140" spans="1:9" x14ac:dyDescent="0.25">
      <c r="A140" t="s">
        <v>175</v>
      </c>
      <c r="B140" t="s">
        <v>172</v>
      </c>
      <c r="C140" t="s">
        <v>42</v>
      </c>
      <c r="D140" t="s">
        <v>160</v>
      </c>
      <c r="E140">
        <v>447</v>
      </c>
      <c r="F140">
        <v>860</v>
      </c>
      <c r="G140">
        <f>(E140*100)+300000</f>
        <v>344700</v>
      </c>
      <c r="H140">
        <f xml:space="preserve"> (F140*100)+ 900000</f>
        <v>986000</v>
      </c>
      <c r="I140">
        <v>9544</v>
      </c>
    </row>
    <row r="141" spans="1:9" x14ac:dyDescent="0.25">
      <c r="A141" t="s">
        <v>127</v>
      </c>
      <c r="B141" t="s">
        <v>123</v>
      </c>
      <c r="C141" t="s">
        <v>120</v>
      </c>
      <c r="D141" t="s">
        <v>121</v>
      </c>
      <c r="E141">
        <v>427</v>
      </c>
      <c r="F141">
        <v>611</v>
      </c>
      <c r="G141">
        <f>(E141*100)+200000</f>
        <v>242700</v>
      </c>
      <c r="H141">
        <f xml:space="preserve"> (F141*100)+ 900000</f>
        <v>961100</v>
      </c>
      <c r="I141">
        <v>4974</v>
      </c>
    </row>
    <row r="142" spans="1:9" x14ac:dyDescent="0.25">
      <c r="A142" t="s">
        <v>161</v>
      </c>
      <c r="B142" t="s">
        <v>159</v>
      </c>
      <c r="C142" t="s">
        <v>120</v>
      </c>
      <c r="D142" t="s">
        <v>160</v>
      </c>
      <c r="E142">
        <v>344</v>
      </c>
      <c r="F142">
        <v>2484</v>
      </c>
      <c r="G142">
        <f>(E142*10)+300000</f>
        <v>303440</v>
      </c>
      <c r="H142">
        <f xml:space="preserve"> (F142*10)+ 900000</f>
        <v>924840</v>
      </c>
      <c r="I142">
        <v>7557</v>
      </c>
    </row>
    <row r="143" spans="1:9" x14ac:dyDescent="0.25">
      <c r="A143" t="s">
        <v>169</v>
      </c>
      <c r="B143" t="s">
        <v>145</v>
      </c>
      <c r="C143" t="s">
        <v>120</v>
      </c>
      <c r="D143" t="s">
        <v>160</v>
      </c>
      <c r="E143">
        <v>106</v>
      </c>
      <c r="F143">
        <v>1850</v>
      </c>
      <c r="G143">
        <f>(E143*10)+300000</f>
        <v>301060</v>
      </c>
      <c r="H143">
        <f xml:space="preserve"> (F143*10)+ 900000</f>
        <v>918500</v>
      </c>
      <c r="I143">
        <v>7478</v>
      </c>
    </row>
    <row r="144" spans="1:9" x14ac:dyDescent="0.25">
      <c r="A144" t="s">
        <v>156</v>
      </c>
      <c r="B144" t="s">
        <v>145</v>
      </c>
      <c r="C144" t="s">
        <v>120</v>
      </c>
      <c r="D144" t="s">
        <v>121</v>
      </c>
      <c r="E144">
        <v>97</v>
      </c>
      <c r="F144">
        <v>18</v>
      </c>
      <c r="G144">
        <f>(E144*1000)+200000</f>
        <v>297000</v>
      </c>
      <c r="H144">
        <f xml:space="preserve"> (F144*1000)+ 900000</f>
        <v>918000</v>
      </c>
      <c r="I144">
        <v>7011</v>
      </c>
    </row>
    <row r="145" spans="1:19" x14ac:dyDescent="0.25">
      <c r="A145" t="s">
        <v>217</v>
      </c>
      <c r="B145" t="s">
        <v>215</v>
      </c>
      <c r="C145" t="s">
        <v>103</v>
      </c>
      <c r="D145" t="s">
        <v>179</v>
      </c>
      <c r="E145">
        <v>91</v>
      </c>
      <c r="F145">
        <v>82</v>
      </c>
      <c r="G145">
        <f>(E145*1000)</f>
        <v>91000</v>
      </c>
      <c r="H145">
        <f xml:space="preserve"> (F145*1000)+ 800000</f>
        <v>882000</v>
      </c>
      <c r="I145">
        <v>10488</v>
      </c>
    </row>
    <row r="146" spans="1:19" x14ac:dyDescent="0.25">
      <c r="A146" t="s">
        <v>182</v>
      </c>
      <c r="B146" t="s">
        <v>183</v>
      </c>
      <c r="C146" t="s">
        <v>103</v>
      </c>
      <c r="D146" t="s">
        <v>179</v>
      </c>
      <c r="E146">
        <v>74</v>
      </c>
      <c r="F146">
        <v>19</v>
      </c>
      <c r="G146">
        <f>(E146*1000)</f>
        <v>74000</v>
      </c>
      <c r="H146">
        <f xml:space="preserve"> (F146*1000)+ 800000</f>
        <v>819000</v>
      </c>
      <c r="I146">
        <v>9800</v>
      </c>
    </row>
    <row r="147" spans="1:19" x14ac:dyDescent="0.25">
      <c r="A147" t="s">
        <v>140</v>
      </c>
      <c r="B147" t="s">
        <v>134</v>
      </c>
      <c r="C147" t="s">
        <v>120</v>
      </c>
      <c r="D147" t="s">
        <v>121</v>
      </c>
      <c r="E147">
        <v>72</v>
      </c>
      <c r="F147">
        <v>52</v>
      </c>
      <c r="G147">
        <f>(E147*1000)+200000</f>
        <v>272000</v>
      </c>
      <c r="H147">
        <f xml:space="preserve"> (F147*1000)+ 900000</f>
        <v>952000</v>
      </c>
      <c r="I147">
        <v>6305</v>
      </c>
    </row>
    <row r="148" spans="1:19" x14ac:dyDescent="0.25">
      <c r="A148" t="s">
        <v>128</v>
      </c>
      <c r="B148" t="s">
        <v>128</v>
      </c>
      <c r="C148" t="s">
        <v>120</v>
      </c>
      <c r="D148" t="s">
        <v>121</v>
      </c>
      <c r="E148">
        <v>59</v>
      </c>
      <c r="F148">
        <v>57</v>
      </c>
      <c r="G148">
        <f>(E148*1000)+200000</f>
        <v>259000</v>
      </c>
      <c r="H148">
        <f xml:space="preserve"> (F148*1000)+ 900000</f>
        <v>957000</v>
      </c>
      <c r="I148">
        <v>5341</v>
      </c>
    </row>
    <row r="149" spans="1:19" x14ac:dyDescent="0.25">
      <c r="A149" t="s">
        <v>240</v>
      </c>
      <c r="B149" t="s">
        <v>226</v>
      </c>
      <c r="C149" t="s">
        <v>120</v>
      </c>
      <c r="D149" t="s">
        <v>221</v>
      </c>
      <c r="E149">
        <v>53950</v>
      </c>
      <c r="F149">
        <v>14170</v>
      </c>
      <c r="G149">
        <f>(E149*1)+100000</f>
        <v>153950</v>
      </c>
      <c r="H149">
        <f xml:space="preserve"> (F149*1)+ 800000</f>
        <v>814170</v>
      </c>
      <c r="I149">
        <v>11445</v>
      </c>
      <c r="S149" t="s">
        <v>241</v>
      </c>
    </row>
    <row r="150" spans="1:19" x14ac:dyDescent="0.25">
      <c r="A150" t="s">
        <v>710</v>
      </c>
      <c r="B150" t="s">
        <v>226</v>
      </c>
      <c r="C150" t="s">
        <v>120</v>
      </c>
      <c r="D150" t="s">
        <v>221</v>
      </c>
      <c r="E150">
        <v>45574</v>
      </c>
      <c r="F150">
        <v>47687</v>
      </c>
      <c r="G150">
        <f>(E150*1)+100000</f>
        <v>145574</v>
      </c>
      <c r="H150">
        <f xml:space="preserve"> (F150*1)+ 800000</f>
        <v>847687</v>
      </c>
      <c r="I150">
        <v>300390</v>
      </c>
    </row>
    <row r="151" spans="1:19" x14ac:dyDescent="0.25">
      <c r="A151" t="s">
        <v>251</v>
      </c>
      <c r="B151" t="s">
        <v>250</v>
      </c>
      <c r="C151" t="s">
        <v>120</v>
      </c>
      <c r="D151" t="s">
        <v>221</v>
      </c>
      <c r="E151">
        <v>9518</v>
      </c>
      <c r="F151">
        <v>1692</v>
      </c>
      <c r="G151">
        <f>(E151*10)+100000</f>
        <v>195180</v>
      </c>
      <c r="H151">
        <f xml:space="preserve"> (F151*10)+ 800000</f>
        <v>816920</v>
      </c>
      <c r="I151">
        <v>11999</v>
      </c>
    </row>
    <row r="152" spans="1:19" x14ac:dyDescent="0.25">
      <c r="A152" t="s">
        <v>239</v>
      </c>
      <c r="B152" t="s">
        <v>226</v>
      </c>
      <c r="C152" t="s">
        <v>120</v>
      </c>
      <c r="D152" t="s">
        <v>221</v>
      </c>
      <c r="E152">
        <v>5921</v>
      </c>
      <c r="F152">
        <v>1743</v>
      </c>
      <c r="G152">
        <f t="shared" ref="G152:G165" si="16">(E152*10)+100000</f>
        <v>159210</v>
      </c>
      <c r="H152">
        <f t="shared" ref="H152:H165" si="17" xml:space="preserve"> (F152*10)+ 800000</f>
        <v>817430</v>
      </c>
      <c r="I152">
        <v>11429</v>
      </c>
    </row>
    <row r="153" spans="1:19" x14ac:dyDescent="0.25">
      <c r="A153" t="s">
        <v>713</v>
      </c>
      <c r="B153" t="s">
        <v>243</v>
      </c>
      <c r="C153" t="s">
        <v>120</v>
      </c>
      <c r="D153" t="s">
        <v>221</v>
      </c>
      <c r="E153">
        <v>5555</v>
      </c>
      <c r="F153">
        <v>3485</v>
      </c>
      <c r="G153">
        <f t="shared" si="16"/>
        <v>155550</v>
      </c>
      <c r="H153">
        <f t="shared" si="17"/>
        <v>834850</v>
      </c>
      <c r="I153">
        <v>80406</v>
      </c>
    </row>
    <row r="154" spans="1:19" x14ac:dyDescent="0.25">
      <c r="A154" t="s">
        <v>242</v>
      </c>
      <c r="B154" t="s">
        <v>243</v>
      </c>
      <c r="C154" t="s">
        <v>120</v>
      </c>
      <c r="D154" t="s">
        <v>221</v>
      </c>
      <c r="E154">
        <v>5495</v>
      </c>
      <c r="F154">
        <v>3639</v>
      </c>
      <c r="G154">
        <f t="shared" si="16"/>
        <v>154950</v>
      </c>
      <c r="H154">
        <f t="shared" si="17"/>
        <v>836390</v>
      </c>
      <c r="I154">
        <v>11479</v>
      </c>
      <c r="S154" t="s">
        <v>244</v>
      </c>
    </row>
    <row r="155" spans="1:19" x14ac:dyDescent="0.25">
      <c r="A155" t="s">
        <v>711</v>
      </c>
      <c r="B155" t="s">
        <v>712</v>
      </c>
      <c r="C155" t="s">
        <v>120</v>
      </c>
      <c r="D155" t="s">
        <v>221</v>
      </c>
      <c r="E155">
        <v>5308</v>
      </c>
      <c r="F155">
        <v>1513</v>
      </c>
      <c r="G155">
        <f t="shared" si="16"/>
        <v>153080</v>
      </c>
      <c r="H155">
        <f t="shared" si="17"/>
        <v>815130</v>
      </c>
      <c r="I155">
        <v>227926</v>
      </c>
      <c r="S155" t="s">
        <v>244</v>
      </c>
    </row>
    <row r="156" spans="1:19" x14ac:dyDescent="0.25">
      <c r="A156" t="s">
        <v>234</v>
      </c>
      <c r="B156" t="s">
        <v>226</v>
      </c>
      <c r="C156" t="s">
        <v>120</v>
      </c>
      <c r="D156" t="s">
        <v>221</v>
      </c>
      <c r="E156">
        <v>4818</v>
      </c>
      <c r="F156">
        <v>4165</v>
      </c>
      <c r="G156">
        <f t="shared" si="16"/>
        <v>148180</v>
      </c>
      <c r="H156">
        <f t="shared" si="17"/>
        <v>841650</v>
      </c>
      <c r="I156">
        <v>11309</v>
      </c>
    </row>
    <row r="157" spans="1:19" x14ac:dyDescent="0.25">
      <c r="A157" t="s">
        <v>237</v>
      </c>
      <c r="B157" t="s">
        <v>226</v>
      </c>
      <c r="C157" t="s">
        <v>120</v>
      </c>
      <c r="D157" t="s">
        <v>221</v>
      </c>
      <c r="E157">
        <v>4146</v>
      </c>
      <c r="F157">
        <v>7124</v>
      </c>
      <c r="G157">
        <f t="shared" si="16"/>
        <v>141460</v>
      </c>
      <c r="H157">
        <f t="shared" si="17"/>
        <v>871240</v>
      </c>
      <c r="I157">
        <v>11403</v>
      </c>
    </row>
    <row r="158" spans="1:19" x14ac:dyDescent="0.25">
      <c r="A158" t="s">
        <v>236</v>
      </c>
      <c r="B158" t="s">
        <v>230</v>
      </c>
      <c r="C158" t="s">
        <v>120</v>
      </c>
      <c r="D158" t="s">
        <v>221</v>
      </c>
      <c r="E158">
        <v>4076</v>
      </c>
      <c r="F158">
        <v>4006</v>
      </c>
      <c r="G158">
        <f t="shared" si="16"/>
        <v>140760</v>
      </c>
      <c r="H158">
        <f t="shared" si="17"/>
        <v>840060</v>
      </c>
      <c r="I158">
        <v>11311</v>
      </c>
    </row>
    <row r="159" spans="1:19" x14ac:dyDescent="0.25">
      <c r="A159" t="s">
        <v>708</v>
      </c>
      <c r="B159" t="s">
        <v>709</v>
      </c>
      <c r="C159" t="s">
        <v>120</v>
      </c>
      <c r="D159" t="s">
        <v>221</v>
      </c>
      <c r="E159">
        <v>3899</v>
      </c>
      <c r="F159">
        <v>6960</v>
      </c>
      <c r="G159">
        <f t="shared" si="16"/>
        <v>138990</v>
      </c>
      <c r="H159">
        <f t="shared" si="17"/>
        <v>869600</v>
      </c>
      <c r="I159">
        <v>227914</v>
      </c>
    </row>
    <row r="160" spans="1:19" x14ac:dyDescent="0.25">
      <c r="A160" t="s">
        <v>229</v>
      </c>
      <c r="B160" t="s">
        <v>230</v>
      </c>
      <c r="C160" t="s">
        <v>120</v>
      </c>
      <c r="D160" t="s">
        <v>221</v>
      </c>
      <c r="E160">
        <v>3826</v>
      </c>
      <c r="F160">
        <v>3896</v>
      </c>
      <c r="G160">
        <f t="shared" si="16"/>
        <v>138260</v>
      </c>
      <c r="H160">
        <f t="shared" si="17"/>
        <v>838960</v>
      </c>
      <c r="I160">
        <v>11050</v>
      </c>
    </row>
    <row r="161" spans="1:9" x14ac:dyDescent="0.25">
      <c r="A161" t="s">
        <v>225</v>
      </c>
      <c r="B161" t="s">
        <v>226</v>
      </c>
      <c r="C161" t="s">
        <v>120</v>
      </c>
      <c r="D161" t="s">
        <v>221</v>
      </c>
      <c r="E161">
        <v>2805</v>
      </c>
      <c r="F161">
        <v>4483</v>
      </c>
      <c r="G161">
        <f t="shared" si="16"/>
        <v>128050</v>
      </c>
      <c r="H161">
        <f t="shared" si="17"/>
        <v>844830</v>
      </c>
      <c r="I161">
        <v>10849</v>
      </c>
    </row>
    <row r="162" spans="1:9" x14ac:dyDescent="0.25">
      <c r="A162" t="s">
        <v>706</v>
      </c>
      <c r="B162" t="s">
        <v>226</v>
      </c>
      <c r="C162" t="s">
        <v>120</v>
      </c>
      <c r="D162" t="s">
        <v>221</v>
      </c>
      <c r="E162">
        <v>2490</v>
      </c>
      <c r="F162">
        <v>5862</v>
      </c>
      <c r="G162">
        <f t="shared" si="16"/>
        <v>124900</v>
      </c>
      <c r="H162">
        <f t="shared" si="17"/>
        <v>858620</v>
      </c>
      <c r="I162">
        <v>69842</v>
      </c>
    </row>
    <row r="163" spans="1:9" x14ac:dyDescent="0.25">
      <c r="A163" t="s">
        <v>223</v>
      </c>
      <c r="B163" t="s">
        <v>224</v>
      </c>
      <c r="C163" t="s">
        <v>103</v>
      </c>
      <c r="D163" t="s">
        <v>221</v>
      </c>
      <c r="E163">
        <v>2444</v>
      </c>
      <c r="F163">
        <v>625</v>
      </c>
      <c r="G163">
        <f t="shared" si="16"/>
        <v>124440</v>
      </c>
      <c r="H163">
        <f t="shared" si="17"/>
        <v>806250</v>
      </c>
      <c r="I163">
        <v>10726</v>
      </c>
    </row>
    <row r="164" spans="1:9" x14ac:dyDescent="0.25">
      <c r="A164" t="s">
        <v>707</v>
      </c>
      <c r="B164" t="s">
        <v>226</v>
      </c>
      <c r="C164" t="s">
        <v>120</v>
      </c>
      <c r="D164" t="s">
        <v>221</v>
      </c>
      <c r="E164">
        <v>2315</v>
      </c>
      <c r="F164">
        <v>6244</v>
      </c>
      <c r="G164">
        <f t="shared" si="16"/>
        <v>123150</v>
      </c>
      <c r="H164">
        <f t="shared" si="17"/>
        <v>862440</v>
      </c>
      <c r="I164">
        <v>71450</v>
      </c>
    </row>
    <row r="165" spans="1:9" x14ac:dyDescent="0.25">
      <c r="A165" t="s">
        <v>228</v>
      </c>
      <c r="B165" t="s">
        <v>226</v>
      </c>
      <c r="C165" t="s">
        <v>120</v>
      </c>
      <c r="D165" t="s">
        <v>221</v>
      </c>
      <c r="E165">
        <v>2027</v>
      </c>
      <c r="F165">
        <v>5007</v>
      </c>
      <c r="G165">
        <f t="shared" si="16"/>
        <v>120270</v>
      </c>
      <c r="H165">
        <f t="shared" si="17"/>
        <v>850070</v>
      </c>
      <c r="I165">
        <v>10927</v>
      </c>
    </row>
    <row r="166" spans="1:9" x14ac:dyDescent="0.25">
      <c r="A166" t="s">
        <v>249</v>
      </c>
      <c r="B166" t="s">
        <v>250</v>
      </c>
      <c r="C166" t="s">
        <v>120</v>
      </c>
      <c r="D166" t="s">
        <v>221</v>
      </c>
      <c r="E166">
        <v>888</v>
      </c>
      <c r="F166">
        <v>229</v>
      </c>
      <c r="G166">
        <f>(E166*100)+100000</f>
        <v>188800</v>
      </c>
      <c r="H166">
        <f xml:space="preserve"> (F166*100)+ 800000</f>
        <v>822900</v>
      </c>
      <c r="I166">
        <v>11871</v>
      </c>
    </row>
    <row r="167" spans="1:9" x14ac:dyDescent="0.25">
      <c r="A167" t="s">
        <v>240</v>
      </c>
      <c r="B167" t="s">
        <v>226</v>
      </c>
      <c r="C167" t="s">
        <v>120</v>
      </c>
      <c r="D167" t="s">
        <v>221</v>
      </c>
      <c r="E167">
        <v>537</v>
      </c>
      <c r="F167">
        <v>142</v>
      </c>
      <c r="G167">
        <f t="shared" ref="G167:G169" si="18">(E167*100)+100000</f>
        <v>153700</v>
      </c>
      <c r="H167">
        <f t="shared" ref="H167:H169" si="19" xml:space="preserve"> (F167*100)+ 800000</f>
        <v>814200</v>
      </c>
      <c r="I167">
        <v>69866</v>
      </c>
    </row>
    <row r="168" spans="1:9" x14ac:dyDescent="0.25">
      <c r="A168" t="s">
        <v>247</v>
      </c>
      <c r="B168" t="s">
        <v>226</v>
      </c>
      <c r="C168" t="s">
        <v>120</v>
      </c>
      <c r="D168" t="s">
        <v>221</v>
      </c>
      <c r="E168">
        <v>512</v>
      </c>
      <c r="F168">
        <v>552</v>
      </c>
      <c r="G168">
        <f t="shared" si="18"/>
        <v>151200</v>
      </c>
      <c r="H168">
        <f t="shared" si="19"/>
        <v>855200</v>
      </c>
      <c r="I168">
        <v>11519</v>
      </c>
    </row>
    <row r="169" spans="1:9" x14ac:dyDescent="0.25">
      <c r="A169" t="s">
        <v>235</v>
      </c>
      <c r="B169" t="s">
        <v>226</v>
      </c>
      <c r="C169" t="s">
        <v>120</v>
      </c>
      <c r="D169" t="s">
        <v>221</v>
      </c>
      <c r="E169">
        <v>495</v>
      </c>
      <c r="F169">
        <v>444</v>
      </c>
      <c r="G169">
        <f t="shared" si="18"/>
        <v>149500</v>
      </c>
      <c r="H169">
        <f t="shared" si="19"/>
        <v>844400</v>
      </c>
      <c r="I169">
        <v>11310</v>
      </c>
    </row>
    <row r="170" spans="1:9" x14ac:dyDescent="0.25">
      <c r="A170" t="s">
        <v>222</v>
      </c>
      <c r="B170" t="s">
        <v>215</v>
      </c>
      <c r="C170" t="s">
        <v>103</v>
      </c>
      <c r="D170" t="s">
        <v>221</v>
      </c>
      <c r="E170">
        <v>419</v>
      </c>
      <c r="F170">
        <v>9679</v>
      </c>
      <c r="G170">
        <f>(E170*10)+100000</f>
        <v>104190</v>
      </c>
      <c r="H170">
        <f xml:space="preserve"> (F170*10)+ 800000</f>
        <v>896790</v>
      </c>
      <c r="I170">
        <v>10536</v>
      </c>
    </row>
    <row r="171" spans="1:9" x14ac:dyDescent="0.25">
      <c r="A171" t="s">
        <v>238</v>
      </c>
      <c r="B171" t="s">
        <v>226</v>
      </c>
      <c r="C171" t="s">
        <v>120</v>
      </c>
      <c r="D171" t="s">
        <v>221</v>
      </c>
      <c r="E171">
        <v>416</v>
      </c>
      <c r="F171">
        <v>732</v>
      </c>
      <c r="G171">
        <f>(E171*100)+100000</f>
        <v>141600</v>
      </c>
      <c r="H171">
        <f xml:space="preserve"> (F171*100)+ 800000</f>
        <v>873200</v>
      </c>
      <c r="I171">
        <v>11399</v>
      </c>
    </row>
    <row r="172" spans="1:9" x14ac:dyDescent="0.25">
      <c r="A172" t="s">
        <v>232</v>
      </c>
      <c r="B172" t="s">
        <v>230</v>
      </c>
      <c r="C172" t="s">
        <v>120</v>
      </c>
      <c r="D172" t="s">
        <v>221</v>
      </c>
      <c r="E172">
        <v>410</v>
      </c>
      <c r="F172">
        <v>209</v>
      </c>
      <c r="G172">
        <f t="shared" ref="G172:G173" si="20">(E172*100)+100000</f>
        <v>141000</v>
      </c>
      <c r="H172">
        <f t="shared" ref="H172:H173" si="21" xml:space="preserve"> (F172*100)+ 800000</f>
        <v>820900</v>
      </c>
      <c r="I172">
        <v>11243</v>
      </c>
    </row>
    <row r="173" spans="1:9" x14ac:dyDescent="0.25">
      <c r="A173" t="s">
        <v>231</v>
      </c>
      <c r="B173" t="s">
        <v>230</v>
      </c>
      <c r="C173" t="s">
        <v>120</v>
      </c>
      <c r="D173" t="s">
        <v>221</v>
      </c>
      <c r="E173">
        <v>333</v>
      </c>
      <c r="F173">
        <v>385</v>
      </c>
      <c r="G173">
        <f t="shared" si="20"/>
        <v>133300</v>
      </c>
      <c r="H173">
        <f t="shared" si="21"/>
        <v>838500</v>
      </c>
      <c r="I173">
        <v>11061</v>
      </c>
    </row>
    <row r="174" spans="1:9" x14ac:dyDescent="0.25">
      <c r="A174" t="s">
        <v>219</v>
      </c>
      <c r="B174" t="s">
        <v>220</v>
      </c>
      <c r="C174" t="s">
        <v>103</v>
      </c>
      <c r="D174" t="s">
        <v>221</v>
      </c>
      <c r="E174">
        <v>323</v>
      </c>
      <c r="F174">
        <v>9917</v>
      </c>
      <c r="G174">
        <f>(E174*10)+100000</f>
        <v>103230</v>
      </c>
      <c r="H174">
        <f xml:space="preserve"> (F174*10)+ 800000</f>
        <v>899170</v>
      </c>
      <c r="I174">
        <v>10530</v>
      </c>
    </row>
    <row r="175" spans="1:9" x14ac:dyDescent="0.25">
      <c r="A175" t="s">
        <v>227</v>
      </c>
      <c r="B175" t="s">
        <v>226</v>
      </c>
      <c r="C175" t="s">
        <v>120</v>
      </c>
      <c r="D175" t="s">
        <v>221</v>
      </c>
      <c r="E175">
        <v>238</v>
      </c>
      <c r="F175">
        <v>539</v>
      </c>
      <c r="G175">
        <f>(E175*100)+100000</f>
        <v>123800</v>
      </c>
      <c r="H175">
        <f xml:space="preserve"> (F175*100)+ 800000</f>
        <v>853900</v>
      </c>
      <c r="I175">
        <v>10926</v>
      </c>
    </row>
    <row r="176" spans="1:9" x14ac:dyDescent="0.25">
      <c r="A176" t="s">
        <v>252</v>
      </c>
      <c r="B176" t="s">
        <v>253</v>
      </c>
      <c r="C176" t="s">
        <v>120</v>
      </c>
      <c r="D176" t="s">
        <v>221</v>
      </c>
      <c r="E176">
        <v>99</v>
      </c>
      <c r="F176">
        <v>80</v>
      </c>
      <c r="G176">
        <f>(E176*1000)+100000</f>
        <v>199000</v>
      </c>
      <c r="H176">
        <f xml:space="preserve"> (F176*1000)+ 800000</f>
        <v>880000</v>
      </c>
      <c r="I176">
        <v>12058</v>
      </c>
    </row>
    <row r="177" spans="1:19" x14ac:dyDescent="0.25">
      <c r="A177" t="s">
        <v>248</v>
      </c>
      <c r="B177" t="s">
        <v>226</v>
      </c>
      <c r="C177" t="s">
        <v>120</v>
      </c>
      <c r="D177" t="s">
        <v>221</v>
      </c>
      <c r="E177">
        <v>64</v>
      </c>
      <c r="F177">
        <v>23</v>
      </c>
      <c r="G177">
        <f t="shared" ref="G177:G180" si="22">(E177*1000)+100000</f>
        <v>164000</v>
      </c>
      <c r="H177">
        <f t="shared" ref="H177:H180" si="23" xml:space="preserve"> (F177*1000)+ 800000</f>
        <v>823000</v>
      </c>
      <c r="I177">
        <v>11591</v>
      </c>
    </row>
    <row r="178" spans="1:19" x14ac:dyDescent="0.25">
      <c r="A178" t="s">
        <v>246</v>
      </c>
      <c r="B178" t="s">
        <v>243</v>
      </c>
      <c r="C178" t="s">
        <v>120</v>
      </c>
      <c r="D178" t="s">
        <v>221</v>
      </c>
      <c r="E178">
        <v>51</v>
      </c>
      <c r="F178">
        <v>42</v>
      </c>
      <c r="G178">
        <f t="shared" si="22"/>
        <v>151000</v>
      </c>
      <c r="H178">
        <f t="shared" si="23"/>
        <v>842000</v>
      </c>
      <c r="I178">
        <v>11514</v>
      </c>
    </row>
    <row r="179" spans="1:19" x14ac:dyDescent="0.25">
      <c r="A179" t="s">
        <v>245</v>
      </c>
      <c r="B179" t="s">
        <v>243</v>
      </c>
      <c r="C179" t="s">
        <v>120</v>
      </c>
      <c r="D179" t="s">
        <v>221</v>
      </c>
      <c r="E179">
        <v>50</v>
      </c>
      <c r="F179">
        <v>39</v>
      </c>
      <c r="G179">
        <f t="shared" si="22"/>
        <v>150000</v>
      </c>
      <c r="H179">
        <f t="shared" si="23"/>
        <v>839000</v>
      </c>
      <c r="I179">
        <v>11480</v>
      </c>
    </row>
    <row r="180" spans="1:19" x14ac:dyDescent="0.25">
      <c r="A180" t="s">
        <v>233</v>
      </c>
      <c r="B180" t="s">
        <v>226</v>
      </c>
      <c r="C180" t="s">
        <v>120</v>
      </c>
      <c r="D180" t="s">
        <v>221</v>
      </c>
      <c r="E180">
        <v>43</v>
      </c>
      <c r="F180">
        <v>39</v>
      </c>
      <c r="G180">
        <f t="shared" si="22"/>
        <v>143000</v>
      </c>
      <c r="H180">
        <f t="shared" si="23"/>
        <v>839000</v>
      </c>
      <c r="I180">
        <v>11252</v>
      </c>
    </row>
    <row r="181" spans="1:19" x14ac:dyDescent="0.25">
      <c r="A181" t="s">
        <v>254</v>
      </c>
      <c r="B181" t="s">
        <v>255</v>
      </c>
      <c r="C181" t="s">
        <v>120</v>
      </c>
      <c r="D181" t="s">
        <v>256</v>
      </c>
      <c r="E181">
        <v>455</v>
      </c>
      <c r="F181">
        <v>455</v>
      </c>
      <c r="G181">
        <f>(E181*100)+200000</f>
        <v>245500</v>
      </c>
      <c r="H181">
        <f xml:space="preserve"> (F181*100)+ 800000</f>
        <v>845500</v>
      </c>
      <c r="I181">
        <v>12356</v>
      </c>
    </row>
    <row r="182" spans="1:19" x14ac:dyDescent="0.25">
      <c r="A182" t="s">
        <v>718</v>
      </c>
      <c r="B182" t="s">
        <v>719</v>
      </c>
      <c r="C182" t="s">
        <v>120</v>
      </c>
      <c r="D182" t="s">
        <v>256</v>
      </c>
      <c r="E182">
        <v>644</v>
      </c>
      <c r="F182">
        <v>444</v>
      </c>
      <c r="G182">
        <f t="shared" ref="G182:G186" si="24">(E182*100)+200000</f>
        <v>264400</v>
      </c>
      <c r="H182">
        <f t="shared" ref="H182:H186" si="25" xml:space="preserve"> (F182*100)+ 800000</f>
        <v>844400</v>
      </c>
      <c r="I182">
        <v>72622</v>
      </c>
    </row>
    <row r="183" spans="1:19" x14ac:dyDescent="0.25">
      <c r="A183" t="s">
        <v>725</v>
      </c>
      <c r="B183" t="s">
        <v>266</v>
      </c>
      <c r="C183" t="s">
        <v>120</v>
      </c>
      <c r="D183" t="s">
        <v>256</v>
      </c>
      <c r="E183">
        <v>748</v>
      </c>
      <c r="F183">
        <v>489</v>
      </c>
      <c r="G183">
        <f t="shared" si="24"/>
        <v>274800</v>
      </c>
      <c r="H183">
        <f t="shared" si="25"/>
        <v>848900</v>
      </c>
      <c r="I183">
        <v>82752</v>
      </c>
    </row>
    <row r="184" spans="1:19" x14ac:dyDescent="0.25">
      <c r="A184" t="s">
        <v>259</v>
      </c>
      <c r="B184" t="s">
        <v>260</v>
      </c>
      <c r="C184" t="s">
        <v>120</v>
      </c>
      <c r="D184" t="s">
        <v>256</v>
      </c>
      <c r="E184">
        <v>753</v>
      </c>
      <c r="F184">
        <v>883</v>
      </c>
      <c r="G184">
        <f t="shared" si="24"/>
        <v>275300</v>
      </c>
      <c r="H184">
        <f t="shared" si="25"/>
        <v>888300</v>
      </c>
      <c r="I184">
        <v>14634</v>
      </c>
      <c r="S184" t="s">
        <v>261</v>
      </c>
    </row>
    <row r="185" spans="1:19" x14ac:dyDescent="0.25">
      <c r="A185" t="s">
        <v>264</v>
      </c>
      <c r="B185" t="s">
        <v>264</v>
      </c>
      <c r="C185" t="s">
        <v>120</v>
      </c>
      <c r="D185" t="s">
        <v>256</v>
      </c>
      <c r="E185">
        <v>872</v>
      </c>
      <c r="F185">
        <v>566</v>
      </c>
      <c r="G185">
        <f t="shared" si="24"/>
        <v>287200</v>
      </c>
      <c r="H185">
        <f t="shared" si="25"/>
        <v>856600</v>
      </c>
      <c r="I185">
        <v>15121</v>
      </c>
    </row>
    <row r="186" spans="1:19" x14ac:dyDescent="0.25">
      <c r="A186" t="s">
        <v>732</v>
      </c>
      <c r="B186" t="s">
        <v>732</v>
      </c>
      <c r="C186" t="s">
        <v>120</v>
      </c>
      <c r="D186" t="s">
        <v>256</v>
      </c>
      <c r="E186">
        <v>920</v>
      </c>
      <c r="F186">
        <v>552</v>
      </c>
      <c r="G186">
        <f t="shared" si="24"/>
        <v>292000</v>
      </c>
      <c r="H186">
        <f t="shared" si="25"/>
        <v>855200</v>
      </c>
      <c r="I186">
        <v>82759</v>
      </c>
    </row>
    <row r="187" spans="1:19" x14ac:dyDescent="0.25">
      <c r="A187" t="s">
        <v>714</v>
      </c>
      <c r="B187" t="s">
        <v>715</v>
      </c>
      <c r="C187" t="s">
        <v>120</v>
      </c>
      <c r="D187" t="s">
        <v>256</v>
      </c>
      <c r="E187">
        <v>5169</v>
      </c>
      <c r="F187">
        <v>5916</v>
      </c>
      <c r="G187">
        <f>(E187*10)+200000</f>
        <v>251690</v>
      </c>
      <c r="H187">
        <f xml:space="preserve"> (F187*10)+ 800000</f>
        <v>859160</v>
      </c>
      <c r="I187">
        <v>76593</v>
      </c>
    </row>
    <row r="188" spans="1:19" x14ac:dyDescent="0.25">
      <c r="A188" t="s">
        <v>720</v>
      </c>
      <c r="B188" t="s">
        <v>719</v>
      </c>
      <c r="C188" t="s">
        <v>120</v>
      </c>
      <c r="D188" t="s">
        <v>256</v>
      </c>
      <c r="E188">
        <v>6289</v>
      </c>
      <c r="F188">
        <v>4225</v>
      </c>
      <c r="G188">
        <f t="shared" ref="G188:G202" si="26">(E188*10)+200000</f>
        <v>262890</v>
      </c>
      <c r="H188">
        <f t="shared" ref="H188:H202" si="27" xml:space="preserve"> (F188*10)+ 800000</f>
        <v>842250</v>
      </c>
      <c r="I188">
        <v>262675</v>
      </c>
    </row>
    <row r="189" spans="1:19" x14ac:dyDescent="0.25">
      <c r="A189" t="s">
        <v>716</v>
      </c>
      <c r="B189" t="s">
        <v>717</v>
      </c>
      <c r="C189" t="s">
        <v>120</v>
      </c>
      <c r="D189" t="s">
        <v>256</v>
      </c>
      <c r="E189">
        <v>6329</v>
      </c>
      <c r="F189">
        <v>4848</v>
      </c>
      <c r="G189">
        <f t="shared" si="26"/>
        <v>263290</v>
      </c>
      <c r="H189">
        <f t="shared" si="27"/>
        <v>848480</v>
      </c>
      <c r="I189">
        <v>26267</v>
      </c>
    </row>
    <row r="190" spans="1:19" x14ac:dyDescent="0.25">
      <c r="A190" t="s">
        <v>721</v>
      </c>
      <c r="B190" t="s">
        <v>722</v>
      </c>
      <c r="C190" t="s">
        <v>120</v>
      </c>
      <c r="D190" t="s">
        <v>256</v>
      </c>
      <c r="E190">
        <v>7065</v>
      </c>
      <c r="F190">
        <v>160</v>
      </c>
      <c r="G190">
        <f t="shared" si="26"/>
        <v>270650</v>
      </c>
      <c r="H190">
        <f t="shared" si="27"/>
        <v>801600</v>
      </c>
      <c r="I190">
        <v>139835</v>
      </c>
    </row>
    <row r="191" spans="1:19" x14ac:dyDescent="0.25">
      <c r="A191" t="s">
        <v>257</v>
      </c>
      <c r="B191" t="s">
        <v>258</v>
      </c>
      <c r="C191" t="s">
        <v>120</v>
      </c>
      <c r="D191" t="s">
        <v>256</v>
      </c>
      <c r="E191">
        <v>7767</v>
      </c>
      <c r="F191">
        <v>193</v>
      </c>
      <c r="G191">
        <f t="shared" si="26"/>
        <v>277670</v>
      </c>
      <c r="H191">
        <f t="shared" si="27"/>
        <v>801930</v>
      </c>
      <c r="I191">
        <v>14077</v>
      </c>
    </row>
    <row r="192" spans="1:19" x14ac:dyDescent="0.25">
      <c r="A192" t="s">
        <v>263</v>
      </c>
      <c r="B192" t="s">
        <v>143</v>
      </c>
      <c r="C192" t="s">
        <v>120</v>
      </c>
      <c r="D192" t="s">
        <v>256</v>
      </c>
      <c r="E192">
        <v>7845</v>
      </c>
      <c r="F192">
        <v>9842</v>
      </c>
      <c r="G192">
        <f t="shared" si="26"/>
        <v>278450</v>
      </c>
      <c r="H192">
        <f t="shared" si="27"/>
        <v>898420</v>
      </c>
      <c r="I192">
        <v>14785</v>
      </c>
    </row>
    <row r="193" spans="1:9" x14ac:dyDescent="0.25">
      <c r="A193" t="s">
        <v>726</v>
      </c>
      <c r="B193" t="s">
        <v>266</v>
      </c>
      <c r="C193" t="s">
        <v>120</v>
      </c>
      <c r="D193" t="s">
        <v>256</v>
      </c>
      <c r="E193">
        <v>7856</v>
      </c>
      <c r="F193">
        <v>5147</v>
      </c>
      <c r="G193">
        <f t="shared" si="26"/>
        <v>278560</v>
      </c>
      <c r="H193">
        <f t="shared" si="27"/>
        <v>851470</v>
      </c>
      <c r="I193">
        <v>150427</v>
      </c>
    </row>
    <row r="194" spans="1:9" x14ac:dyDescent="0.25">
      <c r="A194" t="s">
        <v>723</v>
      </c>
      <c r="B194" t="s">
        <v>724</v>
      </c>
      <c r="C194" t="s">
        <v>120</v>
      </c>
      <c r="D194" t="s">
        <v>256</v>
      </c>
      <c r="E194">
        <v>7890</v>
      </c>
      <c r="F194">
        <v>4872</v>
      </c>
      <c r="G194">
        <f t="shared" si="26"/>
        <v>278900</v>
      </c>
      <c r="H194">
        <f t="shared" si="27"/>
        <v>848720</v>
      </c>
      <c r="I194">
        <v>262532</v>
      </c>
    </row>
    <row r="195" spans="1:9" x14ac:dyDescent="0.25">
      <c r="A195" t="s">
        <v>262</v>
      </c>
      <c r="B195" t="s">
        <v>143</v>
      </c>
      <c r="C195" t="s">
        <v>120</v>
      </c>
      <c r="D195" t="s">
        <v>256</v>
      </c>
      <c r="E195">
        <v>7958</v>
      </c>
      <c r="F195">
        <v>9878</v>
      </c>
      <c r="G195">
        <f t="shared" si="26"/>
        <v>279580</v>
      </c>
      <c r="H195">
        <f t="shared" si="27"/>
        <v>898780</v>
      </c>
      <c r="I195">
        <v>14759</v>
      </c>
    </row>
    <row r="196" spans="1:9" x14ac:dyDescent="0.25">
      <c r="A196" t="s">
        <v>265</v>
      </c>
      <c r="B196" t="s">
        <v>266</v>
      </c>
      <c r="C196" t="s">
        <v>120</v>
      </c>
      <c r="D196" t="s">
        <v>256</v>
      </c>
      <c r="E196">
        <v>8057</v>
      </c>
      <c r="F196">
        <v>5223</v>
      </c>
      <c r="G196">
        <f t="shared" si="26"/>
        <v>280570</v>
      </c>
      <c r="H196">
        <f t="shared" si="27"/>
        <v>852230</v>
      </c>
      <c r="I196">
        <v>15221</v>
      </c>
    </row>
    <row r="197" spans="1:9" x14ac:dyDescent="0.25">
      <c r="A197" t="s">
        <v>728</v>
      </c>
      <c r="B197" t="s">
        <v>264</v>
      </c>
      <c r="C197" t="s">
        <v>120</v>
      </c>
      <c r="D197" t="s">
        <v>256</v>
      </c>
      <c r="E197">
        <v>8735</v>
      </c>
      <c r="F197">
        <v>5317</v>
      </c>
      <c r="G197">
        <f t="shared" si="26"/>
        <v>287350</v>
      </c>
      <c r="H197">
        <f t="shared" si="27"/>
        <v>853170</v>
      </c>
      <c r="I197">
        <v>287022</v>
      </c>
    </row>
    <row r="198" spans="1:9" x14ac:dyDescent="0.25">
      <c r="A198" t="s">
        <v>727</v>
      </c>
      <c r="B198" t="s">
        <v>264</v>
      </c>
      <c r="C198" t="s">
        <v>120</v>
      </c>
      <c r="D198" t="s">
        <v>256</v>
      </c>
      <c r="E198">
        <v>8860</v>
      </c>
      <c r="F198">
        <v>5560</v>
      </c>
      <c r="G198">
        <f t="shared" si="26"/>
        <v>288600</v>
      </c>
      <c r="H198">
        <f t="shared" si="27"/>
        <v>855600</v>
      </c>
      <c r="I198">
        <v>72680</v>
      </c>
    </row>
    <row r="199" spans="1:9" x14ac:dyDescent="0.25">
      <c r="A199" t="s">
        <v>729</v>
      </c>
      <c r="B199" t="s">
        <v>268</v>
      </c>
      <c r="C199" t="s">
        <v>120</v>
      </c>
      <c r="D199" t="s">
        <v>256</v>
      </c>
      <c r="E199">
        <v>9275</v>
      </c>
      <c r="F199">
        <v>1445</v>
      </c>
      <c r="G199">
        <f t="shared" si="26"/>
        <v>292750</v>
      </c>
      <c r="H199">
        <f t="shared" si="27"/>
        <v>814450</v>
      </c>
      <c r="I199">
        <v>146204</v>
      </c>
    </row>
    <row r="200" spans="1:9" x14ac:dyDescent="0.25">
      <c r="A200" t="s">
        <v>267</v>
      </c>
      <c r="B200" t="s">
        <v>268</v>
      </c>
      <c r="C200" t="s">
        <v>120</v>
      </c>
      <c r="D200" t="s">
        <v>256</v>
      </c>
      <c r="E200">
        <v>9594</v>
      </c>
      <c r="F200">
        <v>1990</v>
      </c>
      <c r="G200">
        <f t="shared" si="26"/>
        <v>295940</v>
      </c>
      <c r="H200">
        <f t="shared" si="27"/>
        <v>819900</v>
      </c>
      <c r="I200">
        <v>15382</v>
      </c>
    </row>
    <row r="201" spans="1:9" x14ac:dyDescent="0.25">
      <c r="A201" t="s">
        <v>730</v>
      </c>
      <c r="B201" t="s">
        <v>731</v>
      </c>
      <c r="C201" t="s">
        <v>270</v>
      </c>
      <c r="D201" t="s">
        <v>256</v>
      </c>
      <c r="E201">
        <v>9922</v>
      </c>
      <c r="F201">
        <v>5849</v>
      </c>
      <c r="G201">
        <f t="shared" si="26"/>
        <v>299220</v>
      </c>
      <c r="H201">
        <f t="shared" si="27"/>
        <v>858490</v>
      </c>
      <c r="I201">
        <v>287024</v>
      </c>
    </row>
    <row r="202" spans="1:9" x14ac:dyDescent="0.25">
      <c r="A202" t="s">
        <v>299</v>
      </c>
      <c r="B202" t="s">
        <v>300</v>
      </c>
      <c r="C202" t="s">
        <v>278</v>
      </c>
      <c r="D202" t="s">
        <v>271</v>
      </c>
      <c r="E202">
        <v>49</v>
      </c>
      <c r="F202">
        <v>28</v>
      </c>
      <c r="G202">
        <f>(E202*1000)+300000</f>
        <v>349000</v>
      </c>
      <c r="H202">
        <f xml:space="preserve"> (F202*1000)+ 800000</f>
        <v>828000</v>
      </c>
      <c r="I202">
        <v>17210</v>
      </c>
    </row>
    <row r="203" spans="1:9" x14ac:dyDescent="0.25">
      <c r="A203" t="s">
        <v>269</v>
      </c>
      <c r="B203" t="s">
        <v>270</v>
      </c>
      <c r="C203" t="s">
        <v>270</v>
      </c>
      <c r="D203" t="s">
        <v>271</v>
      </c>
      <c r="E203">
        <v>66</v>
      </c>
      <c r="F203">
        <v>565</v>
      </c>
      <c r="G203">
        <f>(E203*100)+300000</f>
        <v>306600</v>
      </c>
      <c r="H203">
        <f xml:space="preserve"> (F203*100)+ 800000</f>
        <v>856500</v>
      </c>
      <c r="I203">
        <v>15773</v>
      </c>
    </row>
    <row r="204" spans="1:9" x14ac:dyDescent="0.25">
      <c r="A204" t="s">
        <v>759</v>
      </c>
      <c r="B204" t="s">
        <v>760</v>
      </c>
      <c r="C204" t="s">
        <v>761</v>
      </c>
      <c r="D204" t="s">
        <v>271</v>
      </c>
      <c r="E204">
        <v>95</v>
      </c>
      <c r="F204">
        <v>4</v>
      </c>
      <c r="G204">
        <f>(E204*1000)+300000</f>
        <v>395000</v>
      </c>
      <c r="H204">
        <f xml:space="preserve"> (F204*1000)+ 800000</f>
        <v>804000</v>
      </c>
      <c r="I204">
        <v>72366</v>
      </c>
    </row>
    <row r="205" spans="1:9" x14ac:dyDescent="0.25">
      <c r="A205" t="s">
        <v>738</v>
      </c>
      <c r="B205" t="s">
        <v>274</v>
      </c>
      <c r="C205" t="s">
        <v>270</v>
      </c>
      <c r="D205" t="s">
        <v>271</v>
      </c>
      <c r="E205">
        <v>194</v>
      </c>
      <c r="F205">
        <v>585</v>
      </c>
      <c r="G205">
        <f>(E205*100)+300000</f>
        <v>319400</v>
      </c>
      <c r="H205">
        <f xml:space="preserve"> (F205*100)+ 800000</f>
        <v>858500</v>
      </c>
      <c r="I205">
        <v>152642</v>
      </c>
    </row>
    <row r="206" spans="1:9" x14ac:dyDescent="0.25">
      <c r="A206" t="s">
        <v>734</v>
      </c>
      <c r="B206" t="s">
        <v>735</v>
      </c>
      <c r="C206" t="s">
        <v>270</v>
      </c>
      <c r="D206" t="s">
        <v>271</v>
      </c>
      <c r="E206">
        <v>260</v>
      </c>
      <c r="F206">
        <v>5740</v>
      </c>
      <c r="G206">
        <f t="shared" ref="G206:G219" si="28">(E206*100)+300000</f>
        <v>326000</v>
      </c>
      <c r="H206">
        <f t="shared" ref="H206:H219" si="29" xml:space="preserve"> (F206*100)+ 800000</f>
        <v>1374000</v>
      </c>
      <c r="I206">
        <v>87419</v>
      </c>
    </row>
    <row r="207" spans="1:9" x14ac:dyDescent="0.25">
      <c r="A207" t="s">
        <v>742</v>
      </c>
      <c r="B207" t="s">
        <v>743</v>
      </c>
      <c r="C207" t="s">
        <v>270</v>
      </c>
      <c r="D207" t="s">
        <v>271</v>
      </c>
      <c r="E207">
        <v>307</v>
      </c>
      <c r="F207">
        <v>564</v>
      </c>
      <c r="G207">
        <f t="shared" si="28"/>
        <v>330700</v>
      </c>
      <c r="H207">
        <f t="shared" si="29"/>
        <v>856400</v>
      </c>
      <c r="I207">
        <v>78273</v>
      </c>
    </row>
    <row r="208" spans="1:9" x14ac:dyDescent="0.25">
      <c r="A208" t="s">
        <v>744</v>
      </c>
      <c r="B208" t="s">
        <v>745</v>
      </c>
      <c r="C208" t="s">
        <v>270</v>
      </c>
      <c r="D208" t="s">
        <v>271</v>
      </c>
      <c r="E208">
        <v>317</v>
      </c>
      <c r="F208">
        <v>526</v>
      </c>
      <c r="G208">
        <f t="shared" si="28"/>
        <v>331700</v>
      </c>
      <c r="H208">
        <f t="shared" si="29"/>
        <v>852600</v>
      </c>
      <c r="I208">
        <v>107651</v>
      </c>
    </row>
    <row r="209" spans="1:9" x14ac:dyDescent="0.25">
      <c r="A209" t="s">
        <v>746</v>
      </c>
      <c r="B209" t="s">
        <v>747</v>
      </c>
      <c r="C209" t="s">
        <v>270</v>
      </c>
      <c r="D209" t="s">
        <v>748</v>
      </c>
      <c r="E209">
        <v>378</v>
      </c>
      <c r="F209">
        <v>633</v>
      </c>
      <c r="G209">
        <f t="shared" si="28"/>
        <v>337800</v>
      </c>
      <c r="H209">
        <f t="shared" si="29"/>
        <v>863300</v>
      </c>
      <c r="I209">
        <v>107457</v>
      </c>
    </row>
    <row r="210" spans="1:9" x14ac:dyDescent="0.25">
      <c r="A210" t="s">
        <v>290</v>
      </c>
      <c r="B210" t="s">
        <v>290</v>
      </c>
      <c r="C210" t="s">
        <v>278</v>
      </c>
      <c r="D210" t="s">
        <v>271</v>
      </c>
      <c r="E210">
        <v>460</v>
      </c>
      <c r="F210">
        <v>196</v>
      </c>
      <c r="G210">
        <f t="shared" si="28"/>
        <v>346000</v>
      </c>
      <c r="H210">
        <f t="shared" si="29"/>
        <v>819600</v>
      </c>
      <c r="I210">
        <v>17079</v>
      </c>
    </row>
    <row r="211" spans="1:9" x14ac:dyDescent="0.25">
      <c r="A211" t="s">
        <v>751</v>
      </c>
      <c r="B211" t="s">
        <v>302</v>
      </c>
      <c r="C211" t="s">
        <v>278</v>
      </c>
      <c r="D211" t="s">
        <v>271</v>
      </c>
      <c r="E211">
        <v>466</v>
      </c>
      <c r="F211">
        <v>168</v>
      </c>
      <c r="G211">
        <f t="shared" si="28"/>
        <v>346600</v>
      </c>
      <c r="H211">
        <f t="shared" si="29"/>
        <v>816800</v>
      </c>
      <c r="I211">
        <v>146099</v>
      </c>
    </row>
    <row r="212" spans="1:9" x14ac:dyDescent="0.25">
      <c r="A212" t="s">
        <v>295</v>
      </c>
      <c r="B212" t="s">
        <v>296</v>
      </c>
      <c r="C212" t="s">
        <v>278</v>
      </c>
      <c r="D212" t="s">
        <v>271</v>
      </c>
      <c r="E212">
        <v>472</v>
      </c>
      <c r="F212">
        <v>138</v>
      </c>
      <c r="G212">
        <f t="shared" si="28"/>
        <v>347200</v>
      </c>
      <c r="H212">
        <f t="shared" si="29"/>
        <v>813800</v>
      </c>
      <c r="I212">
        <v>17130</v>
      </c>
    </row>
    <row r="213" spans="1:9" x14ac:dyDescent="0.25">
      <c r="A213" t="s">
        <v>307</v>
      </c>
      <c r="B213" t="s">
        <v>308</v>
      </c>
      <c r="C213" t="s">
        <v>278</v>
      </c>
      <c r="D213" t="s">
        <v>271</v>
      </c>
      <c r="E213">
        <v>561</v>
      </c>
      <c r="F213">
        <v>515</v>
      </c>
      <c r="G213">
        <f t="shared" si="28"/>
        <v>356100</v>
      </c>
      <c r="H213">
        <f t="shared" si="29"/>
        <v>851500</v>
      </c>
      <c r="I213">
        <v>17900</v>
      </c>
    </row>
    <row r="214" spans="1:9" x14ac:dyDescent="0.25">
      <c r="A214" t="s">
        <v>736</v>
      </c>
      <c r="B214" t="s">
        <v>737</v>
      </c>
      <c r="C214" t="s">
        <v>270</v>
      </c>
      <c r="D214" t="s">
        <v>271</v>
      </c>
      <c r="E214">
        <v>578</v>
      </c>
      <c r="F214">
        <v>6383</v>
      </c>
      <c r="G214">
        <f>(E214*10)+300000</f>
        <v>305780</v>
      </c>
      <c r="H214">
        <f xml:space="preserve"> (F214*10)+ 800000</f>
        <v>863830</v>
      </c>
      <c r="I214">
        <v>239296</v>
      </c>
    </row>
    <row r="215" spans="1:9" x14ac:dyDescent="0.25">
      <c r="A215" t="s">
        <v>323</v>
      </c>
      <c r="B215" t="s">
        <v>324</v>
      </c>
      <c r="C215" t="s">
        <v>278</v>
      </c>
      <c r="D215" t="s">
        <v>271</v>
      </c>
      <c r="E215">
        <v>624</v>
      </c>
      <c r="F215">
        <v>3754</v>
      </c>
      <c r="G215">
        <f>(E215*10)+300000</f>
        <v>306240</v>
      </c>
      <c r="H215">
        <f xml:space="preserve"> (F215*10)+ 800000</f>
        <v>837540</v>
      </c>
      <c r="I215">
        <v>20879</v>
      </c>
    </row>
    <row r="216" spans="1:9" x14ac:dyDescent="0.25">
      <c r="A216" t="s">
        <v>269</v>
      </c>
      <c r="B216" t="s">
        <v>733</v>
      </c>
      <c r="C216" t="s">
        <v>270</v>
      </c>
      <c r="D216" t="s">
        <v>271</v>
      </c>
      <c r="E216">
        <v>662</v>
      </c>
      <c r="F216">
        <v>5627</v>
      </c>
      <c r="G216">
        <f t="shared" ref="G216" si="30">(E216*10)+300000</f>
        <v>306620</v>
      </c>
      <c r="H216">
        <f xml:space="preserve"> (F216*10)+ 800000</f>
        <v>856270</v>
      </c>
      <c r="I216">
        <v>129080</v>
      </c>
    </row>
    <row r="217" spans="1:9" x14ac:dyDescent="0.25">
      <c r="A217" t="s">
        <v>755</v>
      </c>
      <c r="B217" t="s">
        <v>756</v>
      </c>
      <c r="C217" t="s">
        <v>278</v>
      </c>
      <c r="D217" t="s">
        <v>271</v>
      </c>
      <c r="E217">
        <v>700</v>
      </c>
      <c r="F217">
        <v>543</v>
      </c>
      <c r="G217">
        <f>(E217*100)+300000</f>
        <v>370000</v>
      </c>
      <c r="H217">
        <f t="shared" si="29"/>
        <v>854300</v>
      </c>
      <c r="I217">
        <v>76451</v>
      </c>
    </row>
    <row r="218" spans="1:9" x14ac:dyDescent="0.25">
      <c r="A218" t="s">
        <v>319</v>
      </c>
      <c r="B218" t="s">
        <v>316</v>
      </c>
      <c r="C218" t="s">
        <v>278</v>
      </c>
      <c r="D218" t="s">
        <v>271</v>
      </c>
      <c r="E218">
        <v>839</v>
      </c>
      <c r="F218">
        <v>399</v>
      </c>
      <c r="G218">
        <f t="shared" si="28"/>
        <v>383900</v>
      </c>
      <c r="H218">
        <f t="shared" si="29"/>
        <v>839900</v>
      </c>
      <c r="I218">
        <v>19785</v>
      </c>
    </row>
    <row r="219" spans="1:9" x14ac:dyDescent="0.25">
      <c r="A219" t="s">
        <v>764</v>
      </c>
      <c r="B219" t="s">
        <v>765</v>
      </c>
      <c r="C219" t="s">
        <v>278</v>
      </c>
      <c r="D219" t="s">
        <v>271</v>
      </c>
      <c r="E219">
        <v>992</v>
      </c>
      <c r="F219">
        <v>611</v>
      </c>
      <c r="G219">
        <f t="shared" si="28"/>
        <v>399200</v>
      </c>
      <c r="H219">
        <f t="shared" si="29"/>
        <v>861100</v>
      </c>
      <c r="I219">
        <v>143674</v>
      </c>
    </row>
    <row r="220" spans="1:9" x14ac:dyDescent="0.25">
      <c r="A220" t="s">
        <v>272</v>
      </c>
      <c r="B220" t="s">
        <v>273</v>
      </c>
      <c r="C220" t="s">
        <v>270</v>
      </c>
      <c r="D220" t="s">
        <v>271</v>
      </c>
      <c r="E220">
        <v>1469</v>
      </c>
      <c r="F220">
        <v>6815</v>
      </c>
      <c r="G220">
        <f>(E220*10)+300000</f>
        <v>314690</v>
      </c>
      <c r="H220">
        <f xml:space="preserve"> (F220*10)+ 800000</f>
        <v>868150</v>
      </c>
      <c r="I220">
        <v>16178</v>
      </c>
    </row>
    <row r="221" spans="1:9" x14ac:dyDescent="0.25">
      <c r="A221" t="s">
        <v>740</v>
      </c>
      <c r="B221" t="s">
        <v>274</v>
      </c>
      <c r="C221" t="s">
        <v>270</v>
      </c>
      <c r="D221" t="s">
        <v>271</v>
      </c>
      <c r="E221">
        <v>1490</v>
      </c>
      <c r="F221">
        <v>6400</v>
      </c>
      <c r="G221">
        <f t="shared" ref="G221:G251" si="31">(E221*10)+300000</f>
        <v>314900</v>
      </c>
      <c r="H221">
        <f t="shared" ref="H221:H250" si="32" xml:space="preserve"> (F221*10)+ 800000</f>
        <v>864000</v>
      </c>
      <c r="I221">
        <v>132042</v>
      </c>
    </row>
    <row r="222" spans="1:9" x14ac:dyDescent="0.25">
      <c r="A222" t="s">
        <v>461</v>
      </c>
      <c r="B222" t="s">
        <v>739</v>
      </c>
      <c r="C222" t="s">
        <v>270</v>
      </c>
      <c r="D222" t="s">
        <v>271</v>
      </c>
      <c r="E222">
        <v>1899</v>
      </c>
      <c r="F222">
        <v>6916</v>
      </c>
      <c r="G222">
        <f t="shared" si="31"/>
        <v>318990</v>
      </c>
      <c r="H222">
        <f t="shared" si="32"/>
        <v>869160</v>
      </c>
      <c r="I222">
        <v>156899</v>
      </c>
    </row>
    <row r="223" spans="1:9" x14ac:dyDescent="0.25">
      <c r="A223" t="s">
        <v>588</v>
      </c>
      <c r="B223" t="s">
        <v>741</v>
      </c>
      <c r="C223" t="s">
        <v>270</v>
      </c>
      <c r="D223" t="s">
        <v>271</v>
      </c>
      <c r="E223">
        <v>2165</v>
      </c>
      <c r="F223">
        <v>6546</v>
      </c>
      <c r="G223">
        <f t="shared" si="31"/>
        <v>321650</v>
      </c>
      <c r="H223">
        <f t="shared" si="32"/>
        <v>865460</v>
      </c>
      <c r="I223">
        <v>75170</v>
      </c>
    </row>
    <row r="224" spans="1:9" x14ac:dyDescent="0.25">
      <c r="A224" t="s">
        <v>275</v>
      </c>
      <c r="B224" t="s">
        <v>274</v>
      </c>
      <c r="C224" t="s">
        <v>270</v>
      </c>
      <c r="D224" t="s">
        <v>271</v>
      </c>
      <c r="E224">
        <v>2401</v>
      </c>
      <c r="F224">
        <v>6218</v>
      </c>
      <c r="G224">
        <f t="shared" si="31"/>
        <v>324010</v>
      </c>
      <c r="H224">
        <f t="shared" si="32"/>
        <v>862180</v>
      </c>
      <c r="I224">
        <v>16704</v>
      </c>
    </row>
    <row r="225" spans="1:9" x14ac:dyDescent="0.25">
      <c r="A225" t="s">
        <v>283</v>
      </c>
      <c r="B225" t="s">
        <v>280</v>
      </c>
      <c r="C225" t="s">
        <v>278</v>
      </c>
      <c r="D225" t="s">
        <v>271</v>
      </c>
      <c r="E225">
        <v>3458</v>
      </c>
      <c r="F225">
        <v>1296</v>
      </c>
      <c r="G225">
        <f t="shared" si="31"/>
        <v>334580</v>
      </c>
      <c r="H225">
        <f t="shared" si="32"/>
        <v>812960</v>
      </c>
      <c r="I225">
        <v>16787</v>
      </c>
    </row>
    <row r="226" spans="1:9" x14ac:dyDescent="0.25">
      <c r="A226" t="s">
        <v>749</v>
      </c>
      <c r="B226" t="s">
        <v>747</v>
      </c>
      <c r="C226" t="s">
        <v>270</v>
      </c>
      <c r="D226" t="s">
        <v>271</v>
      </c>
      <c r="E226">
        <v>3601</v>
      </c>
      <c r="F226">
        <v>6366</v>
      </c>
      <c r="G226">
        <f t="shared" si="31"/>
        <v>336010</v>
      </c>
      <c r="H226">
        <f t="shared" si="32"/>
        <v>863660</v>
      </c>
      <c r="I226">
        <v>121580</v>
      </c>
    </row>
    <row r="227" spans="1:9" x14ac:dyDescent="0.25">
      <c r="A227" t="s">
        <v>282</v>
      </c>
      <c r="B227" t="s">
        <v>280</v>
      </c>
      <c r="C227" t="s">
        <v>278</v>
      </c>
      <c r="D227" t="s">
        <v>271</v>
      </c>
      <c r="E227">
        <v>3643</v>
      </c>
      <c r="F227">
        <v>1263</v>
      </c>
      <c r="G227">
        <f t="shared" si="31"/>
        <v>336430</v>
      </c>
      <c r="H227">
        <f t="shared" si="32"/>
        <v>812630</v>
      </c>
      <c r="I227">
        <v>16763</v>
      </c>
    </row>
    <row r="228" spans="1:9" x14ac:dyDescent="0.25">
      <c r="A228" t="s">
        <v>279</v>
      </c>
      <c r="B228" t="s">
        <v>280</v>
      </c>
      <c r="C228" t="s">
        <v>278</v>
      </c>
      <c r="D228" t="s">
        <v>271</v>
      </c>
      <c r="E228">
        <v>3797</v>
      </c>
      <c r="F228">
        <v>1235</v>
      </c>
      <c r="G228">
        <f t="shared" si="31"/>
        <v>337970</v>
      </c>
      <c r="H228">
        <f t="shared" si="32"/>
        <v>812350</v>
      </c>
      <c r="I228">
        <v>16779</v>
      </c>
    </row>
    <row r="229" spans="1:9" x14ac:dyDescent="0.25">
      <c r="A229" t="s">
        <v>276</v>
      </c>
      <c r="B229" t="s">
        <v>277</v>
      </c>
      <c r="C229" t="s">
        <v>278</v>
      </c>
      <c r="D229" t="s">
        <v>271</v>
      </c>
      <c r="E229">
        <v>3883</v>
      </c>
      <c r="F229">
        <v>1639</v>
      </c>
      <c r="G229">
        <f t="shared" si="31"/>
        <v>338830</v>
      </c>
      <c r="H229">
        <f t="shared" si="32"/>
        <v>816390</v>
      </c>
      <c r="I229">
        <v>16756</v>
      </c>
    </row>
    <row r="230" spans="1:9" x14ac:dyDescent="0.25">
      <c r="A230" t="s">
        <v>281</v>
      </c>
      <c r="B230" t="s">
        <v>280</v>
      </c>
      <c r="C230" t="s">
        <v>278</v>
      </c>
      <c r="D230" t="s">
        <v>271</v>
      </c>
      <c r="E230">
        <v>3926</v>
      </c>
      <c r="F230">
        <v>1324</v>
      </c>
      <c r="G230">
        <f t="shared" si="31"/>
        <v>339260</v>
      </c>
      <c r="H230">
        <f t="shared" si="32"/>
        <v>813240</v>
      </c>
      <c r="I230">
        <v>16784</v>
      </c>
    </row>
    <row r="231" spans="1:9" x14ac:dyDescent="0.25">
      <c r="A231" t="s">
        <v>288</v>
      </c>
      <c r="B231" t="s">
        <v>289</v>
      </c>
      <c r="C231" t="s">
        <v>278</v>
      </c>
      <c r="D231" t="s">
        <v>271</v>
      </c>
      <c r="E231">
        <v>4172</v>
      </c>
      <c r="F231">
        <v>425</v>
      </c>
      <c r="G231">
        <f t="shared" si="31"/>
        <v>341720</v>
      </c>
      <c r="H231">
        <f t="shared" si="32"/>
        <v>804250</v>
      </c>
      <c r="I231">
        <v>17074</v>
      </c>
    </row>
    <row r="232" spans="1:9" x14ac:dyDescent="0.25">
      <c r="A232" t="s">
        <v>298</v>
      </c>
      <c r="B232" t="s">
        <v>296</v>
      </c>
      <c r="C232" t="s">
        <v>278</v>
      </c>
      <c r="D232" t="s">
        <v>271</v>
      </c>
      <c r="E232">
        <v>4191</v>
      </c>
      <c r="F232">
        <v>1433</v>
      </c>
      <c r="G232">
        <f t="shared" si="31"/>
        <v>341910</v>
      </c>
      <c r="H232">
        <f t="shared" si="32"/>
        <v>814330</v>
      </c>
      <c r="I232">
        <v>17151</v>
      </c>
    </row>
    <row r="233" spans="1:9" x14ac:dyDescent="0.25">
      <c r="A233" t="s">
        <v>284</v>
      </c>
      <c r="B233" t="s">
        <v>285</v>
      </c>
      <c r="C233" t="s">
        <v>278</v>
      </c>
      <c r="D233" t="s">
        <v>271</v>
      </c>
      <c r="E233">
        <v>4460</v>
      </c>
      <c r="F233">
        <v>668</v>
      </c>
      <c r="G233">
        <f t="shared" si="31"/>
        <v>344600</v>
      </c>
      <c r="H233">
        <f t="shared" si="32"/>
        <v>806680</v>
      </c>
      <c r="I233">
        <v>16984</v>
      </c>
    </row>
    <row r="234" spans="1:9" x14ac:dyDescent="0.25">
      <c r="A234" t="s">
        <v>750</v>
      </c>
      <c r="B234" t="s">
        <v>290</v>
      </c>
      <c r="C234" t="s">
        <v>278</v>
      </c>
      <c r="D234" t="s">
        <v>271</v>
      </c>
      <c r="E234">
        <v>4609</v>
      </c>
      <c r="F234">
        <v>1960</v>
      </c>
      <c r="G234">
        <f t="shared" si="31"/>
        <v>346090</v>
      </c>
      <c r="H234">
        <f t="shared" si="32"/>
        <v>819600</v>
      </c>
      <c r="I234">
        <v>160271</v>
      </c>
    </row>
    <row r="235" spans="1:9" x14ac:dyDescent="0.25">
      <c r="A235" t="s">
        <v>292</v>
      </c>
      <c r="B235" t="s">
        <v>290</v>
      </c>
      <c r="C235" t="s">
        <v>278</v>
      </c>
      <c r="D235" t="s">
        <v>271</v>
      </c>
      <c r="E235">
        <v>4664</v>
      </c>
      <c r="F235">
        <v>1734</v>
      </c>
      <c r="G235">
        <f t="shared" si="31"/>
        <v>346640</v>
      </c>
      <c r="H235">
        <f t="shared" si="32"/>
        <v>817340</v>
      </c>
      <c r="I235">
        <v>17087</v>
      </c>
    </row>
    <row r="236" spans="1:9" x14ac:dyDescent="0.25">
      <c r="A236" t="s">
        <v>301</v>
      </c>
      <c r="B236" t="s">
        <v>302</v>
      </c>
      <c r="C236" t="s">
        <v>278</v>
      </c>
      <c r="D236" t="s">
        <v>271</v>
      </c>
      <c r="E236">
        <v>4688</v>
      </c>
      <c r="F236">
        <v>2145</v>
      </c>
      <c r="G236">
        <f t="shared" si="31"/>
        <v>346880</v>
      </c>
      <c r="H236">
        <f t="shared" si="32"/>
        <v>821450</v>
      </c>
      <c r="I236">
        <v>17251</v>
      </c>
    </row>
    <row r="237" spans="1:9" x14ac:dyDescent="0.25">
      <c r="A237" t="s">
        <v>291</v>
      </c>
      <c r="B237" t="s">
        <v>290</v>
      </c>
      <c r="C237" t="s">
        <v>278</v>
      </c>
      <c r="D237" t="s">
        <v>271</v>
      </c>
      <c r="E237">
        <v>4709</v>
      </c>
      <c r="F237">
        <v>1691</v>
      </c>
      <c r="G237">
        <f t="shared" si="31"/>
        <v>347090</v>
      </c>
      <c r="H237">
        <f t="shared" si="32"/>
        <v>816910</v>
      </c>
      <c r="I237">
        <v>17086</v>
      </c>
    </row>
    <row r="238" spans="1:9" x14ac:dyDescent="0.25">
      <c r="A238" t="s">
        <v>293</v>
      </c>
      <c r="B238" t="s">
        <v>294</v>
      </c>
      <c r="C238" t="s">
        <v>278</v>
      </c>
      <c r="D238" t="s">
        <v>271</v>
      </c>
      <c r="E238">
        <v>4878</v>
      </c>
      <c r="F238">
        <v>1430</v>
      </c>
      <c r="G238">
        <f t="shared" si="31"/>
        <v>348780</v>
      </c>
      <c r="H238">
        <f t="shared" si="32"/>
        <v>814300</v>
      </c>
      <c r="I238">
        <v>17122</v>
      </c>
    </row>
    <row r="239" spans="1:9" x14ac:dyDescent="0.25">
      <c r="A239" t="s">
        <v>286</v>
      </c>
      <c r="B239" t="s">
        <v>287</v>
      </c>
      <c r="C239" t="s">
        <v>278</v>
      </c>
      <c r="D239" t="s">
        <v>271</v>
      </c>
      <c r="E239">
        <v>4898</v>
      </c>
      <c r="F239">
        <v>303</v>
      </c>
      <c r="G239">
        <f t="shared" si="31"/>
        <v>348980</v>
      </c>
      <c r="H239">
        <f t="shared" si="32"/>
        <v>803030</v>
      </c>
      <c r="I239">
        <v>17010</v>
      </c>
    </row>
    <row r="240" spans="1:9" x14ac:dyDescent="0.25">
      <c r="A240" t="s">
        <v>752</v>
      </c>
      <c r="B240" t="s">
        <v>290</v>
      </c>
      <c r="C240" t="s">
        <v>278</v>
      </c>
      <c r="D240" t="s">
        <v>271</v>
      </c>
      <c r="E240">
        <v>4918</v>
      </c>
      <c r="F240">
        <v>1802</v>
      </c>
      <c r="G240">
        <f t="shared" si="31"/>
        <v>349180</v>
      </c>
      <c r="H240">
        <f t="shared" si="32"/>
        <v>818020</v>
      </c>
      <c r="I240">
        <v>146105</v>
      </c>
    </row>
    <row r="241" spans="1:9" x14ac:dyDescent="0.25">
      <c r="A241" t="s">
        <v>262</v>
      </c>
      <c r="B241" t="s">
        <v>287</v>
      </c>
      <c r="C241" t="s">
        <v>278</v>
      </c>
      <c r="D241" t="s">
        <v>271</v>
      </c>
      <c r="E241">
        <v>5121</v>
      </c>
      <c r="F241">
        <v>297</v>
      </c>
      <c r="G241">
        <f t="shared" si="31"/>
        <v>351210</v>
      </c>
      <c r="H241">
        <f t="shared" si="32"/>
        <v>802970</v>
      </c>
      <c r="I241">
        <v>140089</v>
      </c>
    </row>
    <row r="242" spans="1:9" x14ac:dyDescent="0.25">
      <c r="A242" t="s">
        <v>753</v>
      </c>
      <c r="B242" t="s">
        <v>754</v>
      </c>
      <c r="C242" t="s">
        <v>278</v>
      </c>
      <c r="D242" t="s">
        <v>271</v>
      </c>
      <c r="E242">
        <v>5360</v>
      </c>
      <c r="F242">
        <v>2665</v>
      </c>
      <c r="G242">
        <f t="shared" si="31"/>
        <v>353600</v>
      </c>
      <c r="H242">
        <f t="shared" si="32"/>
        <v>826650</v>
      </c>
      <c r="I242">
        <v>107673</v>
      </c>
    </row>
    <row r="243" spans="1:9" x14ac:dyDescent="0.25">
      <c r="A243" t="s">
        <v>309</v>
      </c>
      <c r="B243" t="s">
        <v>310</v>
      </c>
      <c r="C243" t="s">
        <v>278</v>
      </c>
      <c r="D243" t="s">
        <v>271</v>
      </c>
      <c r="E243">
        <v>5912</v>
      </c>
      <c r="F243">
        <v>5150</v>
      </c>
      <c r="G243">
        <f t="shared" si="31"/>
        <v>359120</v>
      </c>
      <c r="H243">
        <f t="shared" si="32"/>
        <v>851500</v>
      </c>
      <c r="I243">
        <v>17911</v>
      </c>
    </row>
    <row r="244" spans="1:9" x14ac:dyDescent="0.25">
      <c r="A244" t="s">
        <v>311</v>
      </c>
      <c r="B244" t="s">
        <v>312</v>
      </c>
      <c r="C244" t="s">
        <v>278</v>
      </c>
      <c r="D244" t="s">
        <v>271</v>
      </c>
      <c r="E244">
        <v>6447</v>
      </c>
      <c r="F244">
        <v>1338</v>
      </c>
      <c r="G244">
        <f t="shared" si="31"/>
        <v>364470</v>
      </c>
      <c r="H244">
        <f t="shared" si="32"/>
        <v>813380</v>
      </c>
      <c r="I244">
        <v>18072</v>
      </c>
    </row>
    <row r="245" spans="1:9" x14ac:dyDescent="0.25">
      <c r="A245" t="s">
        <v>313</v>
      </c>
      <c r="B245" t="s">
        <v>314</v>
      </c>
      <c r="C245" t="s">
        <v>278</v>
      </c>
      <c r="D245" t="s">
        <v>271</v>
      </c>
      <c r="E245">
        <v>7015</v>
      </c>
      <c r="F245">
        <v>1126</v>
      </c>
      <c r="G245">
        <f t="shared" si="31"/>
        <v>370150</v>
      </c>
      <c r="H245">
        <f t="shared" si="32"/>
        <v>811260</v>
      </c>
      <c r="I245">
        <v>18725</v>
      </c>
    </row>
    <row r="246" spans="1:9" x14ac:dyDescent="0.25">
      <c r="A246" t="s">
        <v>315</v>
      </c>
      <c r="B246" t="s">
        <v>316</v>
      </c>
      <c r="C246" t="s">
        <v>278</v>
      </c>
      <c r="D246" t="s">
        <v>271</v>
      </c>
      <c r="E246">
        <v>7815</v>
      </c>
      <c r="F246">
        <v>3580</v>
      </c>
      <c r="G246">
        <f t="shared" si="31"/>
        <v>378150</v>
      </c>
      <c r="H246">
        <f t="shared" si="32"/>
        <v>835800</v>
      </c>
      <c r="I246">
        <v>19071</v>
      </c>
    </row>
    <row r="247" spans="1:9" x14ac:dyDescent="0.25">
      <c r="A247" t="s">
        <v>757</v>
      </c>
      <c r="B247" t="s">
        <v>758</v>
      </c>
      <c r="C247" t="s">
        <v>278</v>
      </c>
      <c r="D247" t="s">
        <v>271</v>
      </c>
      <c r="E247">
        <v>8393</v>
      </c>
      <c r="F247">
        <v>1643</v>
      </c>
      <c r="G247">
        <f t="shared" si="31"/>
        <v>383930</v>
      </c>
      <c r="H247">
        <f t="shared" si="32"/>
        <v>816430</v>
      </c>
      <c r="I247">
        <v>76957</v>
      </c>
    </row>
    <row r="248" spans="1:9" x14ac:dyDescent="0.25">
      <c r="A248" t="s">
        <v>317</v>
      </c>
      <c r="B248" t="s">
        <v>318</v>
      </c>
      <c r="C248" t="s">
        <v>278</v>
      </c>
      <c r="D248" t="s">
        <v>271</v>
      </c>
      <c r="E248">
        <v>8554</v>
      </c>
      <c r="F248">
        <v>2517</v>
      </c>
      <c r="G248">
        <f t="shared" si="31"/>
        <v>385540</v>
      </c>
      <c r="H248">
        <f t="shared" si="32"/>
        <v>825170</v>
      </c>
      <c r="I248">
        <v>19631</v>
      </c>
    </row>
    <row r="249" spans="1:9" x14ac:dyDescent="0.25">
      <c r="A249" t="s">
        <v>322</v>
      </c>
      <c r="B249" t="s">
        <v>318</v>
      </c>
      <c r="C249" t="s">
        <v>278</v>
      </c>
      <c r="D249" t="s">
        <v>271</v>
      </c>
      <c r="E249">
        <v>9094</v>
      </c>
      <c r="F249">
        <v>2809</v>
      </c>
      <c r="G249">
        <f t="shared" si="31"/>
        <v>390940</v>
      </c>
      <c r="H249">
        <f t="shared" si="32"/>
        <v>828090</v>
      </c>
      <c r="I249">
        <v>20382</v>
      </c>
    </row>
    <row r="250" spans="1:9" x14ac:dyDescent="0.25">
      <c r="A250" t="s">
        <v>762</v>
      </c>
      <c r="B250" t="s">
        <v>763</v>
      </c>
      <c r="C250" t="s">
        <v>278</v>
      </c>
      <c r="D250" t="s">
        <v>271</v>
      </c>
      <c r="E250">
        <v>9559</v>
      </c>
      <c r="F250">
        <v>1573</v>
      </c>
      <c r="G250">
        <f t="shared" si="31"/>
        <v>395590</v>
      </c>
      <c r="H250">
        <f xml:space="preserve"> (F250*10)+ 800000</f>
        <v>815730</v>
      </c>
      <c r="I250">
        <v>111688</v>
      </c>
    </row>
    <row r="251" spans="1:9" x14ac:dyDescent="0.25">
      <c r="A251" t="s">
        <v>297</v>
      </c>
      <c r="B251" t="s">
        <v>296</v>
      </c>
      <c r="C251" t="s">
        <v>278</v>
      </c>
      <c r="D251" t="s">
        <v>271</v>
      </c>
      <c r="E251">
        <v>44438</v>
      </c>
      <c r="F251">
        <v>14756</v>
      </c>
      <c r="G251">
        <f>(E251*1)+300000</f>
        <v>344438</v>
      </c>
      <c r="H251">
        <f xml:space="preserve"> (F251*1)+ 800000</f>
        <v>814756</v>
      </c>
      <c r="I251">
        <v>17140</v>
      </c>
    </row>
    <row r="252" spans="1:9" x14ac:dyDescent="0.25">
      <c r="A252" t="s">
        <v>303</v>
      </c>
      <c r="B252" t="s">
        <v>304</v>
      </c>
      <c r="C252" t="s">
        <v>278</v>
      </c>
      <c r="D252" t="s">
        <v>271</v>
      </c>
      <c r="E252">
        <v>50482</v>
      </c>
      <c r="F252">
        <v>5486</v>
      </c>
      <c r="G252">
        <f t="shared" ref="G252:G255" si="33">(E252*1)+300000</f>
        <v>350482</v>
      </c>
      <c r="H252">
        <f t="shared" ref="H252:H255" si="34" xml:space="preserve"> (F252*1)+ 800000</f>
        <v>805486</v>
      </c>
      <c r="I252">
        <v>17475</v>
      </c>
    </row>
    <row r="253" spans="1:9" x14ac:dyDescent="0.25">
      <c r="A253" t="s">
        <v>305</v>
      </c>
      <c r="B253" t="s">
        <v>306</v>
      </c>
      <c r="C253" t="s">
        <v>278</v>
      </c>
      <c r="D253" t="s">
        <v>271</v>
      </c>
      <c r="E253">
        <v>57559</v>
      </c>
      <c r="F253">
        <v>17798</v>
      </c>
      <c r="G253">
        <f t="shared" si="33"/>
        <v>357559</v>
      </c>
      <c r="H253">
        <f t="shared" si="34"/>
        <v>817798</v>
      </c>
      <c r="I253">
        <v>17523</v>
      </c>
    </row>
    <row r="254" spans="1:9" x14ac:dyDescent="0.25">
      <c r="A254" t="s">
        <v>320</v>
      </c>
      <c r="B254" t="s">
        <v>321</v>
      </c>
      <c r="C254" t="s">
        <v>278</v>
      </c>
      <c r="D254" t="s">
        <v>271</v>
      </c>
      <c r="E254">
        <v>88249</v>
      </c>
      <c r="F254">
        <v>32877</v>
      </c>
      <c r="G254">
        <f t="shared" si="33"/>
        <v>388249</v>
      </c>
      <c r="H254">
        <f t="shared" si="34"/>
        <v>832877</v>
      </c>
      <c r="I254">
        <v>19840</v>
      </c>
    </row>
    <row r="255" spans="1:9" x14ac:dyDescent="0.25">
      <c r="A255" t="s">
        <v>325</v>
      </c>
      <c r="B255" t="s">
        <v>326</v>
      </c>
      <c r="C255" t="s">
        <v>278</v>
      </c>
      <c r="D255" t="s">
        <v>327</v>
      </c>
      <c r="E255">
        <v>1024</v>
      </c>
      <c r="F255">
        <v>4921</v>
      </c>
      <c r="G255">
        <f>(E255*10)+400000</f>
        <v>410240</v>
      </c>
      <c r="H255">
        <f xml:space="preserve"> (F255*10)+ 800000</f>
        <v>849210</v>
      </c>
      <c r="I255">
        <v>21152</v>
      </c>
    </row>
    <row r="256" spans="1:9" x14ac:dyDescent="0.25">
      <c r="A256" t="s">
        <v>766</v>
      </c>
      <c r="B256" t="s">
        <v>767</v>
      </c>
      <c r="C256" t="s">
        <v>278</v>
      </c>
      <c r="D256" t="s">
        <v>327</v>
      </c>
      <c r="E256">
        <v>275</v>
      </c>
      <c r="F256">
        <v>5240</v>
      </c>
      <c r="G256">
        <f>(E256*10)+400000</f>
        <v>402750</v>
      </c>
      <c r="H256">
        <f xml:space="preserve"> (F256*10)+ 800000</f>
        <v>852400</v>
      </c>
      <c r="I256">
        <v>143745</v>
      </c>
    </row>
    <row r="257" spans="1:9" x14ac:dyDescent="0.25">
      <c r="A257" t="s">
        <v>332</v>
      </c>
      <c r="B257" t="s">
        <v>329</v>
      </c>
      <c r="C257" t="s">
        <v>330</v>
      </c>
      <c r="D257" t="s">
        <v>331</v>
      </c>
      <c r="E257">
        <v>939</v>
      </c>
      <c r="F257">
        <v>441</v>
      </c>
      <c r="G257">
        <f>(E257*100)</f>
        <v>93900</v>
      </c>
      <c r="H257">
        <f xml:space="preserve"> (F257*100)+ 700000</f>
        <v>744100</v>
      </c>
      <c r="I257">
        <v>21480</v>
      </c>
    </row>
    <row r="258" spans="1:9" x14ac:dyDescent="0.25">
      <c r="A258" t="s">
        <v>328</v>
      </c>
      <c r="B258" t="s">
        <v>329</v>
      </c>
      <c r="C258" t="s">
        <v>330</v>
      </c>
      <c r="D258" t="s">
        <v>331</v>
      </c>
      <c r="E258">
        <v>9507</v>
      </c>
      <c r="F258">
        <v>4456</v>
      </c>
      <c r="G258">
        <f>(E258*10)</f>
        <v>95070</v>
      </c>
      <c r="H258">
        <f xml:space="preserve"> (F258*10)+ 700000</f>
        <v>744560</v>
      </c>
      <c r="I258">
        <v>21464</v>
      </c>
    </row>
    <row r="259" spans="1:9" x14ac:dyDescent="0.25">
      <c r="A259" t="s">
        <v>333</v>
      </c>
      <c r="B259" t="s">
        <v>334</v>
      </c>
      <c r="C259" t="s">
        <v>330</v>
      </c>
      <c r="D259" t="s">
        <v>335</v>
      </c>
      <c r="E259">
        <v>149</v>
      </c>
      <c r="F259">
        <v>521</v>
      </c>
      <c r="G259">
        <f>(E259*100)+100000</f>
        <v>114900</v>
      </c>
      <c r="H259">
        <f xml:space="preserve"> (F259*100)+ 700000</f>
        <v>752100</v>
      </c>
      <c r="I259">
        <v>21604</v>
      </c>
    </row>
    <row r="260" spans="1:9" x14ac:dyDescent="0.25">
      <c r="A260" t="s">
        <v>336</v>
      </c>
      <c r="B260" t="s">
        <v>334</v>
      </c>
      <c r="C260" t="s">
        <v>330</v>
      </c>
      <c r="D260" t="s">
        <v>335</v>
      </c>
      <c r="E260">
        <v>2096</v>
      </c>
      <c r="F260">
        <v>6003</v>
      </c>
      <c r="G260">
        <f>(E260*10)+100000</f>
        <v>120960</v>
      </c>
      <c r="H260">
        <f xml:space="preserve"> (F260*10)+ 700000</f>
        <v>760030</v>
      </c>
      <c r="I260">
        <v>21706</v>
      </c>
    </row>
    <row r="261" spans="1:9" x14ac:dyDescent="0.25">
      <c r="A261" t="s">
        <v>337</v>
      </c>
      <c r="B261" t="s">
        <v>338</v>
      </c>
      <c r="C261" t="s">
        <v>330</v>
      </c>
      <c r="D261" t="s">
        <v>335</v>
      </c>
      <c r="E261">
        <v>8449</v>
      </c>
      <c r="F261">
        <v>3115</v>
      </c>
      <c r="G261">
        <f>(E261*10)+100000</f>
        <v>184490</v>
      </c>
      <c r="H261">
        <f xml:space="preserve"> (F261*10)+ 700000</f>
        <v>731150</v>
      </c>
      <c r="I261">
        <v>23074</v>
      </c>
    </row>
    <row r="262" spans="1:9" x14ac:dyDescent="0.25">
      <c r="A262" t="s">
        <v>347</v>
      </c>
      <c r="B262" t="s">
        <v>348</v>
      </c>
      <c r="C262" t="s">
        <v>340</v>
      </c>
      <c r="D262" t="s">
        <v>342</v>
      </c>
      <c r="E262">
        <v>875</v>
      </c>
      <c r="F262">
        <v>487</v>
      </c>
      <c r="G262">
        <f>(E262*100)+200000</f>
        <v>287500</v>
      </c>
      <c r="H262">
        <f xml:space="preserve"> (F262*100)+ 700000</f>
        <v>748700</v>
      </c>
      <c r="I262">
        <v>25609</v>
      </c>
    </row>
    <row r="263" spans="1:9" x14ac:dyDescent="0.25">
      <c r="A263" t="s">
        <v>353</v>
      </c>
      <c r="B263" t="s">
        <v>354</v>
      </c>
      <c r="C263" t="s">
        <v>340</v>
      </c>
      <c r="D263" t="s">
        <v>342</v>
      </c>
      <c r="E263">
        <v>905</v>
      </c>
      <c r="F263">
        <v>135</v>
      </c>
      <c r="G263">
        <f>(E263*100)+200000</f>
        <v>290500</v>
      </c>
      <c r="H263">
        <f xml:space="preserve"> (F263*100)+ 700000</f>
        <v>713500</v>
      </c>
      <c r="I263">
        <v>26093</v>
      </c>
    </row>
    <row r="264" spans="1:9" x14ac:dyDescent="0.25">
      <c r="A264" t="s">
        <v>768</v>
      </c>
      <c r="B264" t="s">
        <v>769</v>
      </c>
      <c r="C264" t="s">
        <v>634</v>
      </c>
      <c r="D264" t="s">
        <v>342</v>
      </c>
      <c r="E264">
        <v>6366</v>
      </c>
      <c r="F264">
        <v>650</v>
      </c>
      <c r="G264">
        <f>(E264*10)+200000</f>
        <v>263660</v>
      </c>
      <c r="H264">
        <f xml:space="preserve"> (F264*10)+ 700000</f>
        <v>706500</v>
      </c>
      <c r="I264">
        <v>132131</v>
      </c>
    </row>
    <row r="265" spans="1:9" x14ac:dyDescent="0.25">
      <c r="A265" t="s">
        <v>339</v>
      </c>
      <c r="B265" t="s">
        <v>341</v>
      </c>
      <c r="C265" t="s">
        <v>340</v>
      </c>
      <c r="D265" t="s">
        <v>342</v>
      </c>
      <c r="E265">
        <v>8242</v>
      </c>
      <c r="F265">
        <v>692</v>
      </c>
      <c r="G265">
        <f>(E265*10)+200000</f>
        <v>282420</v>
      </c>
      <c r="H265">
        <f xml:space="preserve"> (F265*10)+ 700000</f>
        <v>706920</v>
      </c>
      <c r="I265">
        <v>25254</v>
      </c>
    </row>
    <row r="266" spans="1:9" x14ac:dyDescent="0.25">
      <c r="A266" t="s">
        <v>349</v>
      </c>
      <c r="B266" t="s">
        <v>350</v>
      </c>
      <c r="C266" t="s">
        <v>340</v>
      </c>
      <c r="D266" t="s">
        <v>342</v>
      </c>
      <c r="E266">
        <v>8352</v>
      </c>
      <c r="F266">
        <v>4930</v>
      </c>
      <c r="G266">
        <f>(E266*10)+200000</f>
        <v>283520</v>
      </c>
      <c r="H266">
        <f xml:space="preserve"> (F266*10)+ 700000</f>
        <v>749300</v>
      </c>
      <c r="I266">
        <v>25658</v>
      </c>
    </row>
    <row r="267" spans="1:9" x14ac:dyDescent="0.25">
      <c r="A267" t="s">
        <v>345</v>
      </c>
      <c r="B267" t="s">
        <v>344</v>
      </c>
      <c r="C267" t="s">
        <v>340</v>
      </c>
      <c r="D267" t="s">
        <v>342</v>
      </c>
      <c r="E267">
        <v>8802</v>
      </c>
      <c r="F267">
        <v>2465</v>
      </c>
      <c r="G267">
        <f>(E267*10)+200000</f>
        <v>288020</v>
      </c>
      <c r="H267">
        <f xml:space="preserve"> (F267*10)+ 700000</f>
        <v>724650</v>
      </c>
      <c r="I267">
        <v>25449</v>
      </c>
    </row>
    <row r="268" spans="1:9" x14ac:dyDescent="0.25">
      <c r="A268" t="s">
        <v>343</v>
      </c>
      <c r="B268" t="s">
        <v>344</v>
      </c>
      <c r="C268" t="s">
        <v>340</v>
      </c>
      <c r="D268" t="s">
        <v>342</v>
      </c>
      <c r="E268">
        <v>8806</v>
      </c>
      <c r="F268">
        <v>1952</v>
      </c>
      <c r="G268">
        <f>(E268*10)+200000</f>
        <v>288060</v>
      </c>
      <c r="H268">
        <f xml:space="preserve"> (F268*10)+ 700000</f>
        <v>719520</v>
      </c>
      <c r="I268">
        <v>25332</v>
      </c>
    </row>
    <row r="269" spans="1:9" x14ac:dyDescent="0.25">
      <c r="A269" t="s">
        <v>770</v>
      </c>
      <c r="B269" t="s">
        <v>771</v>
      </c>
      <c r="C269" t="s">
        <v>340</v>
      </c>
      <c r="D269" t="s">
        <v>342</v>
      </c>
      <c r="E269">
        <v>8886</v>
      </c>
      <c r="F269">
        <v>1821</v>
      </c>
      <c r="G269">
        <f>(E269*10)+200000</f>
        <v>288860</v>
      </c>
      <c r="H269">
        <f xml:space="preserve"> (F269*10)+ 700000</f>
        <v>718210</v>
      </c>
      <c r="I269">
        <v>147965</v>
      </c>
    </row>
    <row r="270" spans="1:9" x14ac:dyDescent="0.25">
      <c r="A270" t="s">
        <v>346</v>
      </c>
      <c r="B270" t="s">
        <v>344</v>
      </c>
      <c r="C270" t="s">
        <v>340</v>
      </c>
      <c r="D270" t="s">
        <v>342</v>
      </c>
      <c r="E270">
        <v>8944</v>
      </c>
      <c r="F270">
        <v>2266</v>
      </c>
      <c r="G270">
        <f>(E270*10)+200000</f>
        <v>289440</v>
      </c>
      <c r="H270">
        <f xml:space="preserve"> (F270*10)+ 700000</f>
        <v>722660</v>
      </c>
      <c r="I270">
        <v>25478</v>
      </c>
    </row>
    <row r="271" spans="1:9" x14ac:dyDescent="0.25">
      <c r="A271" t="s">
        <v>772</v>
      </c>
      <c r="B271" t="s">
        <v>354</v>
      </c>
      <c r="C271" t="s">
        <v>340</v>
      </c>
      <c r="D271" t="s">
        <v>342</v>
      </c>
      <c r="E271">
        <v>9187</v>
      </c>
      <c r="F271">
        <v>1413</v>
      </c>
      <c r="G271">
        <f>(E271*10)+200000</f>
        <v>291870</v>
      </c>
      <c r="H271">
        <f xml:space="preserve"> (F271*10)+ 700000</f>
        <v>714130</v>
      </c>
      <c r="I271">
        <v>108935</v>
      </c>
    </row>
    <row r="272" spans="1:9" x14ac:dyDescent="0.25">
      <c r="A272" t="s">
        <v>355</v>
      </c>
      <c r="B272" t="s">
        <v>356</v>
      </c>
      <c r="C272" t="s">
        <v>340</v>
      </c>
      <c r="D272" t="s">
        <v>342</v>
      </c>
      <c r="E272">
        <v>9446</v>
      </c>
      <c r="F272">
        <v>5891</v>
      </c>
      <c r="G272">
        <f>(E272*10)+200000</f>
        <v>294460</v>
      </c>
      <c r="H272">
        <f xml:space="preserve"> (F272*10)+ 700000</f>
        <v>758910</v>
      </c>
      <c r="I272">
        <v>26296</v>
      </c>
    </row>
    <row r="273" spans="1:9" x14ac:dyDescent="0.25">
      <c r="A273" t="s">
        <v>351</v>
      </c>
      <c r="B273" t="s">
        <v>352</v>
      </c>
      <c r="C273" t="s">
        <v>340</v>
      </c>
      <c r="D273" t="s">
        <v>342</v>
      </c>
      <c r="E273">
        <v>9462</v>
      </c>
      <c r="F273">
        <v>1756</v>
      </c>
      <c r="G273">
        <f>(E273*10)+200000</f>
        <v>294620</v>
      </c>
      <c r="H273">
        <f xml:space="preserve"> (F273*10)+ 700000</f>
        <v>717560</v>
      </c>
      <c r="I273">
        <v>26036</v>
      </c>
    </row>
    <row r="274" spans="1:9" x14ac:dyDescent="0.25">
      <c r="A274" t="s">
        <v>348</v>
      </c>
      <c r="B274" t="s">
        <v>348</v>
      </c>
      <c r="C274" t="s">
        <v>340</v>
      </c>
      <c r="D274" t="s">
        <v>342</v>
      </c>
      <c r="E274">
        <v>96992</v>
      </c>
      <c r="F274">
        <v>51989</v>
      </c>
      <c r="G274">
        <f>(E274*1)+200000</f>
        <v>296992</v>
      </c>
      <c r="H274">
        <f xml:space="preserve"> (F274*1)+ 700000</f>
        <v>751989</v>
      </c>
      <c r="I274">
        <v>26334</v>
      </c>
    </row>
    <row r="275" spans="1:9" x14ac:dyDescent="0.25">
      <c r="A275" t="s">
        <v>490</v>
      </c>
      <c r="B275" t="s">
        <v>482</v>
      </c>
      <c r="C275" t="s">
        <v>433</v>
      </c>
      <c r="D275" t="s">
        <v>359</v>
      </c>
      <c r="E275">
        <v>39</v>
      </c>
      <c r="F275">
        <v>54</v>
      </c>
      <c r="G275">
        <f>(E275*1000)+300000</f>
        <v>339000</v>
      </c>
      <c r="H275">
        <f xml:space="preserve"> (F275*1000)+ 700000</f>
        <v>754000</v>
      </c>
      <c r="I275">
        <v>32315</v>
      </c>
    </row>
    <row r="276" spans="1:9" x14ac:dyDescent="0.25">
      <c r="A276" t="s">
        <v>495</v>
      </c>
      <c r="B276" t="s">
        <v>496</v>
      </c>
      <c r="C276" t="s">
        <v>407</v>
      </c>
      <c r="D276" t="s">
        <v>359</v>
      </c>
      <c r="E276">
        <v>40</v>
      </c>
      <c r="F276">
        <v>4</v>
      </c>
      <c r="G276">
        <f>(E276*1000)+300000</f>
        <v>340000</v>
      </c>
      <c r="H276">
        <f xml:space="preserve"> (F276*1000)+ 700000</f>
        <v>704000</v>
      </c>
      <c r="I276">
        <v>32862</v>
      </c>
    </row>
    <row r="277" spans="1:9" x14ac:dyDescent="0.25">
      <c r="A277" t="s">
        <v>366</v>
      </c>
      <c r="B277" t="s">
        <v>364</v>
      </c>
      <c r="C277" t="s">
        <v>340</v>
      </c>
      <c r="D277" t="s">
        <v>359</v>
      </c>
      <c r="E277">
        <v>83</v>
      </c>
      <c r="F277">
        <v>328</v>
      </c>
      <c r="G277">
        <f>(E277*100)+300000</f>
        <v>308300</v>
      </c>
      <c r="H277">
        <f xml:space="preserve"> (F277*100)+ 700000</f>
        <v>732800</v>
      </c>
      <c r="I277">
        <v>27024</v>
      </c>
    </row>
    <row r="278" spans="1:9" x14ac:dyDescent="0.25">
      <c r="A278" t="s">
        <v>798</v>
      </c>
      <c r="B278" t="s">
        <v>361</v>
      </c>
      <c r="C278" t="s">
        <v>340</v>
      </c>
      <c r="D278" t="s">
        <v>359</v>
      </c>
      <c r="E278">
        <v>102</v>
      </c>
      <c r="F278">
        <v>314</v>
      </c>
      <c r="G278">
        <f>(E278*100)+300000</f>
        <v>310200</v>
      </c>
      <c r="H278">
        <f xml:space="preserve"> (F278*100)+ 700000</f>
        <v>731400</v>
      </c>
      <c r="I278">
        <v>82065</v>
      </c>
    </row>
    <row r="279" spans="1:9" x14ac:dyDescent="0.25">
      <c r="A279" t="s">
        <v>378</v>
      </c>
      <c r="B279" t="s">
        <v>377</v>
      </c>
      <c r="C279" t="s">
        <v>340</v>
      </c>
      <c r="D279" t="s">
        <v>359</v>
      </c>
      <c r="E279">
        <v>104</v>
      </c>
      <c r="F279">
        <v>227</v>
      </c>
      <c r="G279">
        <f>(E279*100)+300000</f>
        <v>310400</v>
      </c>
      <c r="H279">
        <f xml:space="preserve"> (F279*100)+ 700000</f>
        <v>722700</v>
      </c>
      <c r="I279">
        <v>28174</v>
      </c>
    </row>
    <row r="280" spans="1:9" x14ac:dyDescent="0.25">
      <c r="A280" t="s">
        <v>780</v>
      </c>
      <c r="B280" t="s">
        <v>779</v>
      </c>
      <c r="C280" t="s">
        <v>340</v>
      </c>
      <c r="D280" t="s">
        <v>359</v>
      </c>
      <c r="E280">
        <v>108</v>
      </c>
      <c r="F280">
        <v>60</v>
      </c>
      <c r="G280">
        <f>(E280*100)+300000</f>
        <v>310800</v>
      </c>
      <c r="H280">
        <f xml:space="preserve"> (F280*100)+ 700000</f>
        <v>706000</v>
      </c>
      <c r="I280">
        <v>88846</v>
      </c>
    </row>
    <row r="281" spans="1:9" x14ac:dyDescent="0.25">
      <c r="A281" t="s">
        <v>381</v>
      </c>
      <c r="B281" t="s">
        <v>382</v>
      </c>
      <c r="C281" t="s">
        <v>340</v>
      </c>
      <c r="D281" t="s">
        <v>359</v>
      </c>
      <c r="E281">
        <v>157</v>
      </c>
      <c r="F281">
        <v>211</v>
      </c>
      <c r="G281">
        <f>(E281*100)+300000</f>
        <v>315700</v>
      </c>
      <c r="H281">
        <f xml:space="preserve"> (F281*100)+ 700000</f>
        <v>721100</v>
      </c>
      <c r="I281">
        <v>28244</v>
      </c>
    </row>
    <row r="282" spans="1:9" x14ac:dyDescent="0.25">
      <c r="A282" t="s">
        <v>783</v>
      </c>
      <c r="B282" t="s">
        <v>784</v>
      </c>
      <c r="C282" t="s">
        <v>340</v>
      </c>
      <c r="D282" t="s">
        <v>359</v>
      </c>
      <c r="E282">
        <v>157</v>
      </c>
      <c r="F282">
        <v>191</v>
      </c>
      <c r="G282">
        <f>(E282*100)+300000</f>
        <v>315700</v>
      </c>
      <c r="H282">
        <f xml:space="preserve"> (F282*100)+ 700000</f>
        <v>719100</v>
      </c>
      <c r="I282">
        <v>73103</v>
      </c>
    </row>
    <row r="283" spans="1:9" x14ac:dyDescent="0.25">
      <c r="A283" t="s">
        <v>789</v>
      </c>
      <c r="B283" t="s">
        <v>380</v>
      </c>
      <c r="C283" t="s">
        <v>340</v>
      </c>
      <c r="D283" t="s">
        <v>359</v>
      </c>
      <c r="E283">
        <v>174</v>
      </c>
      <c r="F283">
        <v>221</v>
      </c>
      <c r="G283">
        <f>(E283*100)+300000</f>
        <v>317400</v>
      </c>
      <c r="H283">
        <f xml:space="preserve"> (F283*100)+ 700000</f>
        <v>722100</v>
      </c>
      <c r="I283">
        <v>78435</v>
      </c>
    </row>
    <row r="284" spans="1:9" x14ac:dyDescent="0.25">
      <c r="A284" t="s">
        <v>782</v>
      </c>
      <c r="B284" t="s">
        <v>382</v>
      </c>
      <c r="C284" t="s">
        <v>340</v>
      </c>
      <c r="D284" t="s">
        <v>359</v>
      </c>
      <c r="E284">
        <v>180</v>
      </c>
      <c r="F284">
        <v>197</v>
      </c>
      <c r="G284">
        <f>(E284*100)+300000</f>
        <v>318000</v>
      </c>
      <c r="H284">
        <f xml:space="preserve"> (F284*100)+ 700000</f>
        <v>719700</v>
      </c>
      <c r="I284">
        <v>72392</v>
      </c>
    </row>
    <row r="285" spans="1:9" x14ac:dyDescent="0.25">
      <c r="A285" t="s">
        <v>788</v>
      </c>
      <c r="B285" t="s">
        <v>380</v>
      </c>
      <c r="C285" t="s">
        <v>340</v>
      </c>
      <c r="D285" t="s">
        <v>359</v>
      </c>
      <c r="E285">
        <v>188</v>
      </c>
      <c r="F285">
        <v>217</v>
      </c>
      <c r="G285">
        <f>(E285*100)+300000</f>
        <v>318800</v>
      </c>
      <c r="H285">
        <f xml:space="preserve"> (F285*100)+ 700000</f>
        <v>721700</v>
      </c>
      <c r="I285">
        <v>73126</v>
      </c>
    </row>
    <row r="286" spans="1:9" x14ac:dyDescent="0.25">
      <c r="A286" t="s">
        <v>790</v>
      </c>
      <c r="B286" t="s">
        <v>791</v>
      </c>
      <c r="C286" t="s">
        <v>340</v>
      </c>
      <c r="D286" t="s">
        <v>359</v>
      </c>
      <c r="E286">
        <v>189</v>
      </c>
      <c r="F286">
        <v>209</v>
      </c>
      <c r="G286">
        <f>(E286*100)+300000</f>
        <v>318900</v>
      </c>
      <c r="H286">
        <f xml:space="preserve"> (F286*100)+ 700000</f>
        <v>720900</v>
      </c>
      <c r="I286">
        <v>82361</v>
      </c>
    </row>
    <row r="287" spans="1:9" x14ac:dyDescent="0.25">
      <c r="A287" t="s">
        <v>794</v>
      </c>
      <c r="B287" t="s">
        <v>795</v>
      </c>
      <c r="C287" t="s">
        <v>340</v>
      </c>
      <c r="D287" t="s">
        <v>359</v>
      </c>
      <c r="E287">
        <v>196</v>
      </c>
      <c r="F287">
        <v>105</v>
      </c>
      <c r="G287">
        <f>(E287*100)+300000</f>
        <v>319600</v>
      </c>
      <c r="H287">
        <f xml:space="preserve"> (F287*100)+ 700000</f>
        <v>710500</v>
      </c>
      <c r="I287">
        <v>125907</v>
      </c>
    </row>
    <row r="288" spans="1:9" x14ac:dyDescent="0.25">
      <c r="A288" t="s">
        <v>807</v>
      </c>
      <c r="B288" t="s">
        <v>418</v>
      </c>
      <c r="C288" t="s">
        <v>340</v>
      </c>
      <c r="D288" t="s">
        <v>359</v>
      </c>
      <c r="E288">
        <v>204</v>
      </c>
      <c r="F288">
        <v>249</v>
      </c>
      <c r="G288">
        <f>(E288*100)+300000</f>
        <v>320400</v>
      </c>
      <c r="H288">
        <f xml:space="preserve"> (F288*100)+ 700000</f>
        <v>724900</v>
      </c>
      <c r="I288">
        <v>166763</v>
      </c>
    </row>
    <row r="289" spans="1:9" x14ac:dyDescent="0.25">
      <c r="A289" t="s">
        <v>813</v>
      </c>
      <c r="B289" t="s">
        <v>387</v>
      </c>
      <c r="C289" t="s">
        <v>340</v>
      </c>
      <c r="D289" t="s">
        <v>359</v>
      </c>
      <c r="E289">
        <v>210</v>
      </c>
      <c r="F289">
        <v>345</v>
      </c>
      <c r="G289">
        <f>(E289*100)+300000</f>
        <v>321000</v>
      </c>
      <c r="H289">
        <f xml:space="preserve"> (F289*100)+ 700000</f>
        <v>734500</v>
      </c>
      <c r="I289">
        <v>68305</v>
      </c>
    </row>
    <row r="290" spans="1:9" x14ac:dyDescent="0.25">
      <c r="A290" t="s">
        <v>428</v>
      </c>
      <c r="B290" t="s">
        <v>426</v>
      </c>
      <c r="C290" t="s">
        <v>340</v>
      </c>
      <c r="D290" t="s">
        <v>359</v>
      </c>
      <c r="E290">
        <v>212</v>
      </c>
      <c r="F290">
        <v>375</v>
      </c>
      <c r="G290">
        <f>(E290*100)+300000</f>
        <v>321200</v>
      </c>
      <c r="H290">
        <f xml:space="preserve"> (F290*100)+ 700000</f>
        <v>737500</v>
      </c>
      <c r="I290">
        <v>30594</v>
      </c>
    </row>
    <row r="291" spans="1:9" x14ac:dyDescent="0.25">
      <c r="A291" t="s">
        <v>820</v>
      </c>
      <c r="B291" t="s">
        <v>442</v>
      </c>
      <c r="C291" t="s">
        <v>340</v>
      </c>
      <c r="D291" t="s">
        <v>359</v>
      </c>
      <c r="E291">
        <v>217</v>
      </c>
      <c r="F291">
        <v>453</v>
      </c>
      <c r="G291">
        <f>(E291*100)+300000</f>
        <v>321700</v>
      </c>
      <c r="H291">
        <f xml:space="preserve"> (F291*100)+ 700000</f>
        <v>745300</v>
      </c>
      <c r="I291">
        <v>83158</v>
      </c>
    </row>
    <row r="292" spans="1:9" x14ac:dyDescent="0.25">
      <c r="A292" t="s">
        <v>422</v>
      </c>
      <c r="B292" t="s">
        <v>418</v>
      </c>
      <c r="C292" t="s">
        <v>340</v>
      </c>
      <c r="D292" t="s">
        <v>359</v>
      </c>
      <c r="E292">
        <v>218</v>
      </c>
      <c r="F292">
        <v>249</v>
      </c>
      <c r="G292">
        <f>(E292*100)+300000</f>
        <v>321800</v>
      </c>
      <c r="H292">
        <f xml:space="preserve"> (F292*100)+ 700000</f>
        <v>724900</v>
      </c>
      <c r="I292">
        <v>30523</v>
      </c>
    </row>
    <row r="293" spans="1:9" x14ac:dyDescent="0.25">
      <c r="A293" t="s">
        <v>804</v>
      </c>
      <c r="B293" t="s">
        <v>418</v>
      </c>
      <c r="C293" t="s">
        <v>340</v>
      </c>
      <c r="D293" t="s">
        <v>359</v>
      </c>
      <c r="E293">
        <v>219</v>
      </c>
      <c r="F293">
        <v>262</v>
      </c>
      <c r="G293">
        <f>(E293*100)+300000</f>
        <v>321900</v>
      </c>
      <c r="H293">
        <f xml:space="preserve"> (F293*100)+ 700000</f>
        <v>726200</v>
      </c>
      <c r="I293">
        <v>73131</v>
      </c>
    </row>
    <row r="294" spans="1:9" x14ac:dyDescent="0.25">
      <c r="A294" t="s">
        <v>429</v>
      </c>
      <c r="B294" t="s">
        <v>430</v>
      </c>
      <c r="C294" t="s">
        <v>340</v>
      </c>
      <c r="D294" t="s">
        <v>359</v>
      </c>
      <c r="E294">
        <v>222</v>
      </c>
      <c r="F294">
        <v>382</v>
      </c>
      <c r="G294">
        <f>(E294*100)+300000</f>
        <v>322200</v>
      </c>
      <c r="H294">
        <f xml:space="preserve"> (F294*100)+ 700000</f>
        <v>738200</v>
      </c>
      <c r="I294">
        <v>30607</v>
      </c>
    </row>
    <row r="295" spans="1:9" x14ac:dyDescent="0.25">
      <c r="A295" t="s">
        <v>803</v>
      </c>
      <c r="B295" t="s">
        <v>418</v>
      </c>
      <c r="C295" t="s">
        <v>340</v>
      </c>
      <c r="D295" t="s">
        <v>359</v>
      </c>
      <c r="E295">
        <v>226</v>
      </c>
      <c r="F295">
        <v>266</v>
      </c>
      <c r="G295">
        <f>(E295*100)+300000</f>
        <v>322600</v>
      </c>
      <c r="H295">
        <f xml:space="preserve"> (F295*100)+ 700000</f>
        <v>726600</v>
      </c>
      <c r="I295">
        <v>72401</v>
      </c>
    </row>
    <row r="296" spans="1:9" x14ac:dyDescent="0.25">
      <c r="A296" t="s">
        <v>808</v>
      </c>
      <c r="B296" t="s">
        <v>426</v>
      </c>
      <c r="C296" t="s">
        <v>340</v>
      </c>
      <c r="D296" t="s">
        <v>359</v>
      </c>
      <c r="E296">
        <v>232</v>
      </c>
      <c r="F296">
        <v>358</v>
      </c>
      <c r="G296">
        <f>(E296*100)+300000</f>
        <v>323200</v>
      </c>
      <c r="H296">
        <f xml:space="preserve"> (F296*100)+ 700000</f>
        <v>735800</v>
      </c>
      <c r="I296">
        <v>68306</v>
      </c>
    </row>
    <row r="297" spans="1:9" x14ac:dyDescent="0.25">
      <c r="A297" t="s">
        <v>417</v>
      </c>
      <c r="B297" t="s">
        <v>413</v>
      </c>
      <c r="C297" t="s">
        <v>340</v>
      </c>
      <c r="D297" t="s">
        <v>359</v>
      </c>
      <c r="E297">
        <v>248</v>
      </c>
      <c r="F297">
        <v>252</v>
      </c>
      <c r="G297">
        <f>(E297*100)+300000</f>
        <v>324800</v>
      </c>
      <c r="H297">
        <f xml:space="preserve"> (F297*100)+ 700000</f>
        <v>725200</v>
      </c>
      <c r="I297">
        <v>30441</v>
      </c>
    </row>
    <row r="298" spans="1:9" x14ac:dyDescent="0.25">
      <c r="A298" t="s">
        <v>812</v>
      </c>
      <c r="B298" t="s">
        <v>812</v>
      </c>
      <c r="C298" t="s">
        <v>340</v>
      </c>
      <c r="D298" t="s">
        <v>359</v>
      </c>
      <c r="E298">
        <v>252</v>
      </c>
      <c r="F298">
        <v>313</v>
      </c>
      <c r="G298">
        <f>(E298*100)+300000</f>
        <v>325200</v>
      </c>
      <c r="H298">
        <f xml:space="preserve"> (F298*100)+ 700000</f>
        <v>731300</v>
      </c>
      <c r="I298">
        <v>82366</v>
      </c>
    </row>
    <row r="299" spans="1:9" x14ac:dyDescent="0.25">
      <c r="A299" t="s">
        <v>814</v>
      </c>
      <c r="B299" t="s">
        <v>448</v>
      </c>
      <c r="C299" t="s">
        <v>340</v>
      </c>
      <c r="D299" t="s">
        <v>359</v>
      </c>
      <c r="E299">
        <v>282</v>
      </c>
      <c r="F299">
        <v>453</v>
      </c>
      <c r="G299">
        <f>(E299*100)+300000</f>
        <v>328200</v>
      </c>
      <c r="H299">
        <f xml:space="preserve"> (F299*100)+ 700000</f>
        <v>745300</v>
      </c>
      <c r="I299">
        <v>71466</v>
      </c>
    </row>
    <row r="300" spans="1:9" x14ac:dyDescent="0.25">
      <c r="A300" t="s">
        <v>439</v>
      </c>
      <c r="B300" t="s">
        <v>432</v>
      </c>
      <c r="C300" t="s">
        <v>433</v>
      </c>
      <c r="D300" t="s">
        <v>359</v>
      </c>
      <c r="E300">
        <v>285</v>
      </c>
      <c r="F300">
        <v>483</v>
      </c>
      <c r="G300">
        <f>(E300*100)+300000</f>
        <v>328500</v>
      </c>
      <c r="H300">
        <f xml:space="preserve"> (F300*100)+ 700000</f>
        <v>748300</v>
      </c>
      <c r="I300">
        <v>30724</v>
      </c>
    </row>
    <row r="301" spans="1:9" x14ac:dyDescent="0.25">
      <c r="A301" t="s">
        <v>844</v>
      </c>
      <c r="B301" t="s">
        <v>446</v>
      </c>
      <c r="C301" t="s">
        <v>433</v>
      </c>
      <c r="D301" t="s">
        <v>359</v>
      </c>
      <c r="E301">
        <v>306</v>
      </c>
      <c r="F301">
        <v>427</v>
      </c>
      <c r="G301">
        <f>(E301*100)+300000</f>
        <v>330600</v>
      </c>
      <c r="H301">
        <f xml:space="preserve"> (F301*100)+ 700000</f>
        <v>742700</v>
      </c>
      <c r="I301">
        <v>112493</v>
      </c>
    </row>
    <row r="302" spans="1:9" x14ac:dyDescent="0.25">
      <c r="A302" t="s">
        <v>463</v>
      </c>
      <c r="B302" t="s">
        <v>462</v>
      </c>
      <c r="C302" t="s">
        <v>340</v>
      </c>
      <c r="D302" t="s">
        <v>359</v>
      </c>
      <c r="E302">
        <v>316</v>
      </c>
      <c r="F302">
        <v>297</v>
      </c>
      <c r="G302">
        <f>(E302*100)+300000</f>
        <v>331600</v>
      </c>
      <c r="H302">
        <f xml:space="preserve"> (F302*100)+ 700000</f>
        <v>729700</v>
      </c>
      <c r="I302">
        <v>31718</v>
      </c>
    </row>
    <row r="303" spans="1:9" x14ac:dyDescent="0.25">
      <c r="A303" t="s">
        <v>471</v>
      </c>
      <c r="B303" t="s">
        <v>468</v>
      </c>
      <c r="C303" t="s">
        <v>433</v>
      </c>
      <c r="D303" t="s">
        <v>359</v>
      </c>
      <c r="E303">
        <v>328</v>
      </c>
      <c r="F303">
        <v>386</v>
      </c>
      <c r="G303">
        <f>(E303*100)+300000</f>
        <v>332800</v>
      </c>
      <c r="H303">
        <f xml:space="preserve"> (F303*100)+ 700000</f>
        <v>738600</v>
      </c>
      <c r="I303">
        <v>31903</v>
      </c>
    </row>
    <row r="304" spans="1:9" x14ac:dyDescent="0.25">
      <c r="A304" t="s">
        <v>470</v>
      </c>
      <c r="B304" t="s">
        <v>468</v>
      </c>
      <c r="C304" t="s">
        <v>433</v>
      </c>
      <c r="D304" t="s">
        <v>359</v>
      </c>
      <c r="E304">
        <v>333</v>
      </c>
      <c r="F304">
        <v>382</v>
      </c>
      <c r="G304">
        <f>(E304*100)+300000</f>
        <v>333300</v>
      </c>
      <c r="H304">
        <f xml:space="preserve"> (F304*100)+ 700000</f>
        <v>738200</v>
      </c>
      <c r="I304">
        <v>31899</v>
      </c>
    </row>
    <row r="305" spans="1:9" x14ac:dyDescent="0.25">
      <c r="A305" t="s">
        <v>492</v>
      </c>
      <c r="B305" t="s">
        <v>436</v>
      </c>
      <c r="C305" t="s">
        <v>433</v>
      </c>
      <c r="D305" t="s">
        <v>359</v>
      </c>
      <c r="E305">
        <v>336</v>
      </c>
      <c r="F305">
        <v>508</v>
      </c>
      <c r="G305">
        <f>(E305*100)+300000</f>
        <v>333600</v>
      </c>
      <c r="H305">
        <f xml:space="preserve"> (F305*100)+ 700000</f>
        <v>750800</v>
      </c>
      <c r="I305">
        <v>32377</v>
      </c>
    </row>
    <row r="306" spans="1:9" x14ac:dyDescent="0.25">
      <c r="A306" t="s">
        <v>838</v>
      </c>
      <c r="B306" t="s">
        <v>839</v>
      </c>
      <c r="C306" t="s">
        <v>840</v>
      </c>
      <c r="D306" t="s">
        <v>359</v>
      </c>
      <c r="E306">
        <v>337</v>
      </c>
      <c r="F306">
        <v>324</v>
      </c>
      <c r="G306">
        <f>(E306*100)+300000</f>
        <v>333700</v>
      </c>
      <c r="H306">
        <f xml:space="preserve"> (F306*100)+ 700000</f>
        <v>732400</v>
      </c>
      <c r="I306">
        <v>71851</v>
      </c>
    </row>
    <row r="307" spans="1:9" x14ac:dyDescent="0.25">
      <c r="A307" t="s">
        <v>827</v>
      </c>
      <c r="B307" t="s">
        <v>828</v>
      </c>
      <c r="C307" t="s">
        <v>407</v>
      </c>
      <c r="D307" t="s">
        <v>359</v>
      </c>
      <c r="E307">
        <v>351</v>
      </c>
      <c r="F307">
        <v>7</v>
      </c>
      <c r="G307">
        <f>(E307*100)+300000</f>
        <v>335100</v>
      </c>
      <c r="H307">
        <f xml:space="preserve"> (F307*100)+ 700000</f>
        <v>700700</v>
      </c>
      <c r="I307">
        <v>88988</v>
      </c>
    </row>
    <row r="308" spans="1:9" x14ac:dyDescent="0.25">
      <c r="A308" t="s">
        <v>483</v>
      </c>
      <c r="B308" t="s">
        <v>482</v>
      </c>
      <c r="C308" t="s">
        <v>433</v>
      </c>
      <c r="D308" t="s">
        <v>359</v>
      </c>
      <c r="E308">
        <v>368</v>
      </c>
      <c r="F308">
        <v>569</v>
      </c>
      <c r="G308">
        <f>(E308*100)+300000</f>
        <v>336800</v>
      </c>
      <c r="H308">
        <f xml:space="preserve"> (F308*100)+ 700000</f>
        <v>756900</v>
      </c>
      <c r="I308">
        <v>32230</v>
      </c>
    </row>
    <row r="309" spans="1:9" x14ac:dyDescent="0.25">
      <c r="A309" t="s">
        <v>834</v>
      </c>
      <c r="B309" t="s">
        <v>509</v>
      </c>
      <c r="C309" t="s">
        <v>433</v>
      </c>
      <c r="D309" t="s">
        <v>359</v>
      </c>
      <c r="E309">
        <v>374</v>
      </c>
      <c r="F309">
        <v>371</v>
      </c>
      <c r="G309">
        <f>(E309*100)+300000</f>
        <v>337400</v>
      </c>
      <c r="H309">
        <f xml:space="preserve"> (F309*100)+ 700000</f>
        <v>737100</v>
      </c>
      <c r="I309">
        <v>85848</v>
      </c>
    </row>
    <row r="310" spans="1:9" x14ac:dyDescent="0.25">
      <c r="A310" t="s">
        <v>833</v>
      </c>
      <c r="B310" t="s">
        <v>509</v>
      </c>
      <c r="C310" t="s">
        <v>433</v>
      </c>
      <c r="D310" t="s">
        <v>359</v>
      </c>
      <c r="E310">
        <v>379</v>
      </c>
      <c r="F310">
        <v>350</v>
      </c>
      <c r="G310">
        <f>(E310*100)+300000</f>
        <v>337900</v>
      </c>
      <c r="H310">
        <f xml:space="preserve"> (F310*100)+ 700000</f>
        <v>735000</v>
      </c>
      <c r="I310">
        <v>73037</v>
      </c>
    </row>
    <row r="311" spans="1:9" x14ac:dyDescent="0.25">
      <c r="A311" t="s">
        <v>485</v>
      </c>
      <c r="B311" t="s">
        <v>482</v>
      </c>
      <c r="C311" t="s">
        <v>433</v>
      </c>
      <c r="D311" t="s">
        <v>359</v>
      </c>
      <c r="E311">
        <v>382</v>
      </c>
      <c r="F311">
        <v>585</v>
      </c>
      <c r="G311">
        <f>(E311*100)+300000</f>
        <v>338200</v>
      </c>
      <c r="H311">
        <f xml:space="preserve"> (F311*100)+ 700000</f>
        <v>758500</v>
      </c>
      <c r="I311">
        <v>32213</v>
      </c>
    </row>
    <row r="312" spans="1:9" x14ac:dyDescent="0.25">
      <c r="A312" t="s">
        <v>488</v>
      </c>
      <c r="B312" t="s">
        <v>482</v>
      </c>
      <c r="C312" t="s">
        <v>433</v>
      </c>
      <c r="D312" t="s">
        <v>359</v>
      </c>
      <c r="E312">
        <v>382</v>
      </c>
      <c r="F312">
        <v>576</v>
      </c>
      <c r="G312">
        <f>(E312*100)+300000</f>
        <v>338200</v>
      </c>
      <c r="H312">
        <f xml:space="preserve"> (F312*100)+ 700000</f>
        <v>757600</v>
      </c>
      <c r="I312">
        <v>32225</v>
      </c>
    </row>
    <row r="313" spans="1:9" x14ac:dyDescent="0.25">
      <c r="A313" t="s">
        <v>489</v>
      </c>
      <c r="B313" t="s">
        <v>482</v>
      </c>
      <c r="C313" t="s">
        <v>433</v>
      </c>
      <c r="D313" t="s">
        <v>359</v>
      </c>
      <c r="E313">
        <v>382</v>
      </c>
      <c r="F313">
        <v>566</v>
      </c>
      <c r="G313">
        <f>(E313*100)+300000</f>
        <v>338200</v>
      </c>
      <c r="H313">
        <f xml:space="preserve"> (F313*100)+ 700000</f>
        <v>756600</v>
      </c>
      <c r="I313">
        <v>32226</v>
      </c>
    </row>
    <row r="314" spans="1:9" x14ac:dyDescent="0.25">
      <c r="A314" t="s">
        <v>845</v>
      </c>
      <c r="B314" t="s">
        <v>487</v>
      </c>
      <c r="C314" t="s">
        <v>433</v>
      </c>
      <c r="D314" t="s">
        <v>359</v>
      </c>
      <c r="E314">
        <v>389</v>
      </c>
      <c r="F314">
        <v>591</v>
      </c>
      <c r="G314">
        <f>(E314*100)+300000</f>
        <v>338900</v>
      </c>
      <c r="H314">
        <f xml:space="preserve"> (F314*100)+ 700000</f>
        <v>759100</v>
      </c>
      <c r="I314">
        <v>72305</v>
      </c>
    </row>
    <row r="315" spans="1:9" x14ac:dyDescent="0.25">
      <c r="A315" t="s">
        <v>506</v>
      </c>
      <c r="B315" t="s">
        <v>507</v>
      </c>
      <c r="C315" t="s">
        <v>433</v>
      </c>
      <c r="D315" t="s">
        <v>359</v>
      </c>
      <c r="E315">
        <v>396</v>
      </c>
      <c r="F315">
        <v>342</v>
      </c>
      <c r="G315">
        <f>(E315*100)+300000</f>
        <v>339600</v>
      </c>
      <c r="H315">
        <f xml:space="preserve"> (F315*100)+ 700000</f>
        <v>734200</v>
      </c>
      <c r="I315">
        <v>68211</v>
      </c>
    </row>
    <row r="316" spans="1:9" x14ac:dyDescent="0.25">
      <c r="A316" t="s">
        <v>517</v>
      </c>
      <c r="B316" t="s">
        <v>482</v>
      </c>
      <c r="C316" t="s">
        <v>433</v>
      </c>
      <c r="D316" t="s">
        <v>359</v>
      </c>
      <c r="E316">
        <v>405</v>
      </c>
      <c r="F316">
        <v>522</v>
      </c>
      <c r="G316">
        <f>(E316*100)+300000</f>
        <v>340500</v>
      </c>
      <c r="H316">
        <f xml:space="preserve"> (F316*100)+ 700000</f>
        <v>752200</v>
      </c>
      <c r="I316">
        <v>33850</v>
      </c>
    </row>
    <row r="317" spans="1:9" x14ac:dyDescent="0.25">
      <c r="A317" t="s">
        <v>863</v>
      </c>
      <c r="B317" t="s">
        <v>864</v>
      </c>
      <c r="C317" t="s">
        <v>433</v>
      </c>
      <c r="D317" t="s">
        <v>359</v>
      </c>
      <c r="E317">
        <v>425</v>
      </c>
      <c r="F317">
        <v>487</v>
      </c>
      <c r="G317">
        <f>(E317*100)+300000</f>
        <v>342500</v>
      </c>
      <c r="H317">
        <f xml:space="preserve"> (F317*100)+ 700000</f>
        <v>748700</v>
      </c>
      <c r="I317">
        <v>73148</v>
      </c>
    </row>
    <row r="318" spans="1:9" x14ac:dyDescent="0.25">
      <c r="A318" t="s">
        <v>850</v>
      </c>
      <c r="B318" t="s">
        <v>498</v>
      </c>
      <c r="C318" t="s">
        <v>407</v>
      </c>
      <c r="D318" t="s">
        <v>359</v>
      </c>
      <c r="E318">
        <v>440</v>
      </c>
      <c r="F318">
        <v>27</v>
      </c>
      <c r="G318">
        <f>(E318*100)+300000</f>
        <v>344000</v>
      </c>
      <c r="H318">
        <f xml:space="preserve"> (F318*100)+ 700000</f>
        <v>702700</v>
      </c>
      <c r="I318">
        <v>77483</v>
      </c>
    </row>
    <row r="319" spans="1:9" x14ac:dyDescent="0.25">
      <c r="A319" t="s">
        <v>520</v>
      </c>
      <c r="B319" t="s">
        <v>289</v>
      </c>
      <c r="C319" t="s">
        <v>278</v>
      </c>
      <c r="D319" t="s">
        <v>359</v>
      </c>
      <c r="E319">
        <v>444</v>
      </c>
      <c r="F319">
        <v>988</v>
      </c>
      <c r="G319">
        <f>(E319*100)+300000</f>
        <v>344400</v>
      </c>
      <c r="H319">
        <f xml:space="preserve"> (F319*100)+ 700000</f>
        <v>798800</v>
      </c>
      <c r="I319">
        <v>33980</v>
      </c>
    </row>
    <row r="320" spans="1:9" x14ac:dyDescent="0.25">
      <c r="A320" t="s">
        <v>865</v>
      </c>
      <c r="B320" t="s">
        <v>511</v>
      </c>
      <c r="C320" t="s">
        <v>433</v>
      </c>
      <c r="D320" t="s">
        <v>359</v>
      </c>
      <c r="E320">
        <v>456</v>
      </c>
      <c r="F320">
        <v>590</v>
      </c>
      <c r="G320">
        <f>(E320*100)+300000</f>
        <v>345600</v>
      </c>
      <c r="H320">
        <f xml:space="preserve"> (F320*100)+ 700000</f>
        <v>759000</v>
      </c>
      <c r="I320">
        <v>68319</v>
      </c>
    </row>
    <row r="321" spans="1:9" x14ac:dyDescent="0.25">
      <c r="A321" t="s">
        <v>510</v>
      </c>
      <c r="B321" t="s">
        <v>511</v>
      </c>
      <c r="C321" t="s">
        <v>433</v>
      </c>
      <c r="D321" t="s">
        <v>359</v>
      </c>
      <c r="E321">
        <v>468</v>
      </c>
      <c r="F321">
        <v>589</v>
      </c>
      <c r="G321">
        <f>(E321*100)+300000</f>
        <v>346800</v>
      </c>
      <c r="H321">
        <f xml:space="preserve"> (F321*100)+ 700000</f>
        <v>758900</v>
      </c>
      <c r="I321">
        <v>33691</v>
      </c>
    </row>
    <row r="322" spans="1:9" x14ac:dyDescent="0.25">
      <c r="A322" t="s">
        <v>872</v>
      </c>
      <c r="B322" t="s">
        <v>514</v>
      </c>
      <c r="C322" t="s">
        <v>433</v>
      </c>
      <c r="D322" t="s">
        <v>359</v>
      </c>
      <c r="E322">
        <v>480</v>
      </c>
      <c r="F322">
        <v>536</v>
      </c>
      <c r="G322">
        <f>(E322*100)+300000</f>
        <v>348000</v>
      </c>
      <c r="H322">
        <f xml:space="preserve"> (F322*100)+ 700000</f>
        <v>753600</v>
      </c>
      <c r="I322">
        <v>85853</v>
      </c>
    </row>
    <row r="323" spans="1:9" x14ac:dyDescent="0.25">
      <c r="A323" t="s">
        <v>871</v>
      </c>
      <c r="B323" t="s">
        <v>516</v>
      </c>
      <c r="C323" t="s">
        <v>433</v>
      </c>
      <c r="D323" t="s">
        <v>359</v>
      </c>
      <c r="E323">
        <v>481</v>
      </c>
      <c r="F323">
        <v>516</v>
      </c>
      <c r="G323">
        <f>(E323*100)+300000</f>
        <v>348100</v>
      </c>
      <c r="H323">
        <f xml:space="preserve"> (F323*100)+ 700000</f>
        <v>751600</v>
      </c>
      <c r="I323">
        <v>68337</v>
      </c>
    </row>
    <row r="324" spans="1:9" x14ac:dyDescent="0.25">
      <c r="A324" t="s">
        <v>873</v>
      </c>
      <c r="B324" t="s">
        <v>519</v>
      </c>
      <c r="C324" t="s">
        <v>433</v>
      </c>
      <c r="D324" t="s">
        <v>359</v>
      </c>
      <c r="E324">
        <v>484</v>
      </c>
      <c r="F324">
        <v>628</v>
      </c>
      <c r="G324">
        <f>(E324*100)+300000</f>
        <v>348400</v>
      </c>
      <c r="H324">
        <f xml:space="preserve"> (F324*100)+ 700000</f>
        <v>762800</v>
      </c>
      <c r="I324">
        <v>73151</v>
      </c>
    </row>
    <row r="325" spans="1:9" x14ac:dyDescent="0.25">
      <c r="A325" t="s">
        <v>515</v>
      </c>
      <c r="B325" t="s">
        <v>516</v>
      </c>
      <c r="C325" t="s">
        <v>433</v>
      </c>
      <c r="D325" t="s">
        <v>359</v>
      </c>
      <c r="E325">
        <v>494</v>
      </c>
      <c r="F325">
        <v>515</v>
      </c>
      <c r="G325">
        <f>(E325*100)+300000</f>
        <v>349400</v>
      </c>
      <c r="H325">
        <f xml:space="preserve"> (F325*100)+ 700000</f>
        <v>751500</v>
      </c>
      <c r="I325">
        <v>33843</v>
      </c>
    </row>
    <row r="326" spans="1:9" x14ac:dyDescent="0.25">
      <c r="A326" t="s">
        <v>878</v>
      </c>
      <c r="B326" t="s">
        <v>507</v>
      </c>
      <c r="C326" t="s">
        <v>433</v>
      </c>
      <c r="D326" t="s">
        <v>359</v>
      </c>
      <c r="E326">
        <v>500</v>
      </c>
      <c r="F326">
        <v>340</v>
      </c>
      <c r="G326">
        <f>(E326*100)+300000</f>
        <v>350000</v>
      </c>
      <c r="H326">
        <f xml:space="preserve"> (F326*100)+ 700000</f>
        <v>734000</v>
      </c>
      <c r="I326">
        <v>73356</v>
      </c>
    </row>
    <row r="327" spans="1:9" x14ac:dyDescent="0.25">
      <c r="A327" t="s">
        <v>541</v>
      </c>
      <c r="B327" t="s">
        <v>542</v>
      </c>
      <c r="C327" t="s">
        <v>433</v>
      </c>
      <c r="D327" t="s">
        <v>359</v>
      </c>
      <c r="E327">
        <v>519</v>
      </c>
      <c r="F327">
        <v>347</v>
      </c>
      <c r="G327">
        <f>(E327*100)+300000</f>
        <v>351900</v>
      </c>
      <c r="H327">
        <f xml:space="preserve"> (F327*100)+ 700000</f>
        <v>734700</v>
      </c>
      <c r="I327">
        <v>34597</v>
      </c>
    </row>
    <row r="328" spans="1:9" x14ac:dyDescent="0.25">
      <c r="A328" t="s">
        <v>514</v>
      </c>
      <c r="B328" t="s">
        <v>514</v>
      </c>
      <c r="C328" t="s">
        <v>433</v>
      </c>
      <c r="D328" t="s">
        <v>359</v>
      </c>
      <c r="E328">
        <v>520</v>
      </c>
      <c r="F328">
        <v>534</v>
      </c>
      <c r="G328">
        <f>(E328*100)+300000</f>
        <v>352000</v>
      </c>
      <c r="H328">
        <f xml:space="preserve"> (F328*100)+ 700000</f>
        <v>753400</v>
      </c>
      <c r="I328">
        <v>34955</v>
      </c>
    </row>
    <row r="329" spans="1:9" x14ac:dyDescent="0.25">
      <c r="A329" t="s">
        <v>899</v>
      </c>
      <c r="B329" t="s">
        <v>900</v>
      </c>
      <c r="C329" t="s">
        <v>278</v>
      </c>
      <c r="D329" t="s">
        <v>359</v>
      </c>
      <c r="E329">
        <v>523</v>
      </c>
      <c r="F329">
        <v>991</v>
      </c>
      <c r="G329">
        <f>(E329*100)+300000</f>
        <v>352300</v>
      </c>
      <c r="H329">
        <f xml:space="preserve"> (F329*100)+ 700000</f>
        <v>799100</v>
      </c>
      <c r="I329">
        <v>87242</v>
      </c>
    </row>
    <row r="330" spans="1:9" x14ac:dyDescent="0.25">
      <c r="A330" t="s">
        <v>879</v>
      </c>
      <c r="B330" t="s">
        <v>542</v>
      </c>
      <c r="C330" t="s">
        <v>433</v>
      </c>
      <c r="D330" t="s">
        <v>359</v>
      </c>
      <c r="E330">
        <v>537</v>
      </c>
      <c r="F330">
        <v>344</v>
      </c>
      <c r="G330">
        <f>(E330*100)+300000</f>
        <v>353700</v>
      </c>
      <c r="H330">
        <f xml:space="preserve"> (F330*100)+ 700000</f>
        <v>734400</v>
      </c>
      <c r="I330">
        <v>125417</v>
      </c>
    </row>
    <row r="331" spans="1:9" x14ac:dyDescent="0.25">
      <c r="A331" t="s">
        <v>890</v>
      </c>
      <c r="B331" t="s">
        <v>891</v>
      </c>
      <c r="C331" t="s">
        <v>433</v>
      </c>
      <c r="D331" t="s">
        <v>359</v>
      </c>
      <c r="E331">
        <v>556</v>
      </c>
      <c r="F331">
        <v>638</v>
      </c>
      <c r="G331">
        <f>(E331*100)+300000</f>
        <v>355600</v>
      </c>
      <c r="H331">
        <f xml:space="preserve"> (F331*100)+ 700000</f>
        <v>763800</v>
      </c>
      <c r="I331">
        <v>73155</v>
      </c>
    </row>
    <row r="332" spans="1:9" x14ac:dyDescent="0.25">
      <c r="A332" t="s">
        <v>534</v>
      </c>
      <c r="B332" t="s">
        <v>528</v>
      </c>
      <c r="C332" t="s">
        <v>433</v>
      </c>
      <c r="D332" t="s">
        <v>359</v>
      </c>
      <c r="E332">
        <v>569</v>
      </c>
      <c r="F332">
        <v>376</v>
      </c>
      <c r="G332">
        <f>(E332*100)+300000</f>
        <v>356900</v>
      </c>
      <c r="H332">
        <f xml:space="preserve"> (F332*100)+ 700000</f>
        <v>737600</v>
      </c>
      <c r="I332">
        <v>68216</v>
      </c>
    </row>
    <row r="333" spans="1:9" x14ac:dyDescent="0.25">
      <c r="A333" t="s">
        <v>545</v>
      </c>
      <c r="B333" t="s">
        <v>546</v>
      </c>
      <c r="C333" t="s">
        <v>433</v>
      </c>
      <c r="D333" t="s">
        <v>359</v>
      </c>
      <c r="E333">
        <v>573</v>
      </c>
      <c r="F333">
        <v>496</v>
      </c>
      <c r="G333">
        <f>(E333*100)+300000</f>
        <v>357300</v>
      </c>
      <c r="H333">
        <f xml:space="preserve"> (F333*100)+ 700000</f>
        <v>749600</v>
      </c>
      <c r="I333">
        <v>34619</v>
      </c>
    </row>
    <row r="334" spans="1:9" x14ac:dyDescent="0.25">
      <c r="A334" t="s">
        <v>876</v>
      </c>
      <c r="B334" t="s">
        <v>528</v>
      </c>
      <c r="C334" t="s">
        <v>433</v>
      </c>
      <c r="D334" t="s">
        <v>359</v>
      </c>
      <c r="E334">
        <v>574</v>
      </c>
      <c r="F334">
        <v>391</v>
      </c>
      <c r="G334">
        <f>(E334*100)+300000</f>
        <v>357400</v>
      </c>
      <c r="H334">
        <f xml:space="preserve"> (F334*100)+ 700000</f>
        <v>739100</v>
      </c>
      <c r="I334">
        <v>271026</v>
      </c>
    </row>
    <row r="335" spans="1:9" x14ac:dyDescent="0.25">
      <c r="A335" t="s">
        <v>893</v>
      </c>
      <c r="B335" t="s">
        <v>891</v>
      </c>
      <c r="C335" t="s">
        <v>433</v>
      </c>
      <c r="D335" t="s">
        <v>359</v>
      </c>
      <c r="E335">
        <v>575</v>
      </c>
      <c r="F335">
        <v>637</v>
      </c>
      <c r="G335">
        <f>(E335*100)+300000</f>
        <v>357500</v>
      </c>
      <c r="H335">
        <f xml:space="preserve"> (F335*100)+ 700000</f>
        <v>763700</v>
      </c>
      <c r="I335">
        <v>140073</v>
      </c>
    </row>
    <row r="336" spans="1:9" x14ac:dyDescent="0.25">
      <c r="A336" t="s">
        <v>886</v>
      </c>
      <c r="B336" t="s">
        <v>887</v>
      </c>
      <c r="C336" t="s">
        <v>433</v>
      </c>
      <c r="D336" t="s">
        <v>359</v>
      </c>
      <c r="E336">
        <v>581</v>
      </c>
      <c r="F336">
        <v>501</v>
      </c>
      <c r="G336">
        <f>(E336*100)+300000</f>
        <v>358100</v>
      </c>
      <c r="H336">
        <f xml:space="preserve"> (F336*100)+ 700000</f>
        <v>750100</v>
      </c>
      <c r="I336">
        <v>71870</v>
      </c>
    </row>
    <row r="337" spans="1:19" x14ac:dyDescent="0.25">
      <c r="A337" t="s">
        <v>531</v>
      </c>
      <c r="B337" t="s">
        <v>532</v>
      </c>
      <c r="C337" t="s">
        <v>433</v>
      </c>
      <c r="D337" t="s">
        <v>359</v>
      </c>
      <c r="E337">
        <v>582</v>
      </c>
      <c r="F337">
        <v>361</v>
      </c>
      <c r="G337">
        <f>(E337*100)+300000</f>
        <v>358200</v>
      </c>
      <c r="H337">
        <f xml:space="preserve"> (F337*100)+ 700000</f>
        <v>736100</v>
      </c>
      <c r="I337">
        <v>34515</v>
      </c>
    </row>
    <row r="338" spans="1:19" x14ac:dyDescent="0.25">
      <c r="A338" t="s">
        <v>894</v>
      </c>
      <c r="B338" t="s">
        <v>580</v>
      </c>
      <c r="C338" t="s">
        <v>433</v>
      </c>
      <c r="D338" t="s">
        <v>359</v>
      </c>
      <c r="E338">
        <v>583</v>
      </c>
      <c r="F338">
        <v>604</v>
      </c>
      <c r="G338">
        <f>(E338*100)+300000</f>
        <v>358300</v>
      </c>
      <c r="H338">
        <f xml:space="preserve"> (F338*100)+ 700000</f>
        <v>760400</v>
      </c>
      <c r="I338">
        <v>155508</v>
      </c>
      <c r="S338" t="s">
        <v>895</v>
      </c>
    </row>
    <row r="339" spans="1:19" x14ac:dyDescent="0.25">
      <c r="A339" t="s">
        <v>533</v>
      </c>
      <c r="B339" t="s">
        <v>532</v>
      </c>
      <c r="C339" t="s">
        <v>433</v>
      </c>
      <c r="D339" t="s">
        <v>359</v>
      </c>
      <c r="E339">
        <v>589</v>
      </c>
      <c r="F339">
        <v>376</v>
      </c>
      <c r="G339">
        <f>(E339*100)+300000</f>
        <v>358900</v>
      </c>
      <c r="H339">
        <f xml:space="preserve"> (F339*100)+ 700000</f>
        <v>737600</v>
      </c>
      <c r="I339">
        <v>34518</v>
      </c>
    </row>
    <row r="340" spans="1:19" x14ac:dyDescent="0.25">
      <c r="A340" t="s">
        <v>529</v>
      </c>
      <c r="B340" t="s">
        <v>528</v>
      </c>
      <c r="C340" t="s">
        <v>433</v>
      </c>
      <c r="D340" t="s">
        <v>359</v>
      </c>
      <c r="E340">
        <v>590</v>
      </c>
      <c r="F340">
        <v>391</v>
      </c>
      <c r="G340">
        <f>(E340*100)+300000</f>
        <v>359000</v>
      </c>
      <c r="H340">
        <f xml:space="preserve"> (F340*100)+ 700000</f>
        <v>739100</v>
      </c>
      <c r="I340">
        <v>34502</v>
      </c>
    </row>
    <row r="341" spans="1:19" x14ac:dyDescent="0.25">
      <c r="A341" t="s">
        <v>566</v>
      </c>
      <c r="B341" t="s">
        <v>555</v>
      </c>
      <c r="C341" t="s">
        <v>433</v>
      </c>
      <c r="D341" t="s">
        <v>359</v>
      </c>
      <c r="E341">
        <v>594</v>
      </c>
      <c r="F341">
        <v>645</v>
      </c>
      <c r="G341">
        <f>(E341*100)+300000</f>
        <v>359400</v>
      </c>
      <c r="H341">
        <f xml:space="preserve"> (F341*100)+ 700000</f>
        <v>764500</v>
      </c>
      <c r="I341">
        <v>73158</v>
      </c>
    </row>
    <row r="342" spans="1:19" x14ac:dyDescent="0.25">
      <c r="A342" t="s">
        <v>558</v>
      </c>
      <c r="B342" t="s">
        <v>528</v>
      </c>
      <c r="C342" t="s">
        <v>433</v>
      </c>
      <c r="D342" t="s">
        <v>359</v>
      </c>
      <c r="E342">
        <v>601</v>
      </c>
      <c r="F342">
        <v>388</v>
      </c>
      <c r="G342">
        <f>(E342*100)+300000</f>
        <v>360100</v>
      </c>
      <c r="H342">
        <f xml:space="preserve"> (F342*100)+ 700000</f>
        <v>738800</v>
      </c>
      <c r="I342">
        <v>35380</v>
      </c>
    </row>
    <row r="343" spans="1:19" x14ac:dyDescent="0.25">
      <c r="A343" t="s">
        <v>559</v>
      </c>
      <c r="B343" t="s">
        <v>528</v>
      </c>
      <c r="C343" t="s">
        <v>433</v>
      </c>
      <c r="D343" t="s">
        <v>359</v>
      </c>
      <c r="E343">
        <v>616</v>
      </c>
      <c r="F343">
        <v>393</v>
      </c>
      <c r="G343">
        <f>(E343*100)+300000</f>
        <v>361600</v>
      </c>
      <c r="H343">
        <f xml:space="preserve"> (F343*100)+ 700000</f>
        <v>739300</v>
      </c>
      <c r="I343">
        <v>35382</v>
      </c>
    </row>
    <row r="344" spans="1:19" x14ac:dyDescent="0.25">
      <c r="A344" t="s">
        <v>581</v>
      </c>
      <c r="B344" t="s">
        <v>580</v>
      </c>
      <c r="C344" t="s">
        <v>433</v>
      </c>
      <c r="D344" t="s">
        <v>359</v>
      </c>
      <c r="E344">
        <v>626</v>
      </c>
      <c r="F344">
        <v>576</v>
      </c>
      <c r="G344">
        <f>(E344*100)+300000</f>
        <v>362600</v>
      </c>
      <c r="H344">
        <f xml:space="preserve"> (F344*100)+ 700000</f>
        <v>757600</v>
      </c>
      <c r="I344">
        <v>35776</v>
      </c>
    </row>
    <row r="345" spans="1:19" x14ac:dyDescent="0.25">
      <c r="A345" t="s">
        <v>914</v>
      </c>
      <c r="B345" t="s">
        <v>910</v>
      </c>
      <c r="C345" t="s">
        <v>433</v>
      </c>
      <c r="D345" t="s">
        <v>359</v>
      </c>
      <c r="E345">
        <v>638</v>
      </c>
      <c r="F345">
        <v>643</v>
      </c>
      <c r="G345">
        <f>(E345*100)+300000</f>
        <v>363800</v>
      </c>
      <c r="H345">
        <f xml:space="preserve"> (F345*100)+ 700000</f>
        <v>764300</v>
      </c>
      <c r="I345">
        <v>89231</v>
      </c>
    </row>
    <row r="346" spans="1:19" x14ac:dyDescent="0.25">
      <c r="A346" t="s">
        <v>916</v>
      </c>
      <c r="B346" t="s">
        <v>593</v>
      </c>
      <c r="C346" t="s">
        <v>278</v>
      </c>
      <c r="D346" t="s">
        <v>359</v>
      </c>
      <c r="E346">
        <v>653</v>
      </c>
      <c r="F346">
        <v>758</v>
      </c>
      <c r="G346">
        <f>(E346*100)+300000</f>
        <v>365300</v>
      </c>
      <c r="H346">
        <f xml:space="preserve"> (F346*100)+ 700000</f>
        <v>775800</v>
      </c>
      <c r="I346">
        <v>73164</v>
      </c>
    </row>
    <row r="347" spans="1:19" x14ac:dyDescent="0.25">
      <c r="A347" t="s">
        <v>915</v>
      </c>
      <c r="B347" t="s">
        <v>591</v>
      </c>
      <c r="C347" t="s">
        <v>278</v>
      </c>
      <c r="D347" t="s">
        <v>359</v>
      </c>
      <c r="E347">
        <v>674</v>
      </c>
      <c r="F347">
        <v>762</v>
      </c>
      <c r="G347">
        <f>(E347*100)+300000</f>
        <v>367400</v>
      </c>
      <c r="H347">
        <f xml:space="preserve"> (F347*100)+ 700000</f>
        <v>776200</v>
      </c>
      <c r="I347">
        <v>73163</v>
      </c>
    </row>
    <row r="348" spans="1:19" x14ac:dyDescent="0.25">
      <c r="A348" t="s">
        <v>904</v>
      </c>
      <c r="B348" t="s">
        <v>905</v>
      </c>
      <c r="C348" t="s">
        <v>433</v>
      </c>
      <c r="D348" t="s">
        <v>359</v>
      </c>
      <c r="E348">
        <v>692</v>
      </c>
      <c r="F348">
        <v>546</v>
      </c>
      <c r="G348">
        <f>(E348*100)+300000</f>
        <v>369200</v>
      </c>
      <c r="H348">
        <f xml:space="preserve"> (F348*100)+ 700000</f>
        <v>754600</v>
      </c>
      <c r="I348">
        <v>73398</v>
      </c>
    </row>
    <row r="349" spans="1:19" x14ac:dyDescent="0.25">
      <c r="A349" t="s">
        <v>595</v>
      </c>
      <c r="B349" t="s">
        <v>596</v>
      </c>
      <c r="C349" t="s">
        <v>433</v>
      </c>
      <c r="D349" t="s">
        <v>359</v>
      </c>
      <c r="E349">
        <v>701</v>
      </c>
      <c r="F349">
        <v>595</v>
      </c>
      <c r="G349">
        <f>(E349*100)+300000</f>
        <v>370100</v>
      </c>
      <c r="H349">
        <f xml:space="preserve"> (F349*100)+ 700000</f>
        <v>759500</v>
      </c>
      <c r="I349">
        <v>36241</v>
      </c>
    </row>
    <row r="350" spans="1:19" x14ac:dyDescent="0.25">
      <c r="A350" t="s">
        <v>933</v>
      </c>
      <c r="B350" t="s">
        <v>591</v>
      </c>
      <c r="C350" t="s">
        <v>278</v>
      </c>
      <c r="D350" t="s">
        <v>359</v>
      </c>
      <c r="E350">
        <v>703</v>
      </c>
      <c r="F350">
        <v>762</v>
      </c>
      <c r="G350">
        <f>(E350*100)+300000</f>
        <v>370300</v>
      </c>
      <c r="H350">
        <f xml:space="preserve"> (F350*100)+ 700000</f>
        <v>776200</v>
      </c>
      <c r="I350">
        <v>73165</v>
      </c>
    </row>
    <row r="351" spans="1:19" x14ac:dyDescent="0.25">
      <c r="A351" t="s">
        <v>600</v>
      </c>
      <c r="B351" t="s">
        <v>596</v>
      </c>
      <c r="C351" t="s">
        <v>433</v>
      </c>
      <c r="D351" t="s">
        <v>359</v>
      </c>
      <c r="E351">
        <v>706</v>
      </c>
      <c r="F351">
        <v>608</v>
      </c>
      <c r="G351">
        <f>(E351*100)+300000</f>
        <v>370600</v>
      </c>
      <c r="H351">
        <f xml:space="preserve"> (F351*100)+ 700000</f>
        <v>760800</v>
      </c>
      <c r="I351">
        <v>36368</v>
      </c>
    </row>
    <row r="352" spans="1:19" x14ac:dyDescent="0.25">
      <c r="A352" t="s">
        <v>597</v>
      </c>
      <c r="B352" t="s">
        <v>598</v>
      </c>
      <c r="C352" t="s">
        <v>278</v>
      </c>
      <c r="D352" t="s">
        <v>359</v>
      </c>
      <c r="E352">
        <v>717</v>
      </c>
      <c r="F352">
        <v>628</v>
      </c>
      <c r="G352">
        <f>(E352*100)+300000</f>
        <v>371700</v>
      </c>
      <c r="H352">
        <f xml:space="preserve"> (F352*100)+ 700000</f>
        <v>762800</v>
      </c>
      <c r="I352">
        <v>36360</v>
      </c>
    </row>
    <row r="353" spans="1:19" x14ac:dyDescent="0.25">
      <c r="A353" t="s">
        <v>604</v>
      </c>
      <c r="B353" t="s">
        <v>591</v>
      </c>
      <c r="C353" t="s">
        <v>278</v>
      </c>
      <c r="D353" t="s">
        <v>359</v>
      </c>
      <c r="E353">
        <v>730</v>
      </c>
      <c r="F353">
        <v>774</v>
      </c>
      <c r="G353">
        <f>(E353*100)+300000</f>
        <v>373000</v>
      </c>
      <c r="H353">
        <f xml:space="preserve"> (F353*100)+ 700000</f>
        <v>777400</v>
      </c>
      <c r="I353">
        <v>68278</v>
      </c>
    </row>
    <row r="354" spans="1:19" x14ac:dyDescent="0.25">
      <c r="A354" t="s">
        <v>362</v>
      </c>
      <c r="B354" t="s">
        <v>362</v>
      </c>
      <c r="C354" t="s">
        <v>340</v>
      </c>
      <c r="D354" t="s">
        <v>359</v>
      </c>
      <c r="E354">
        <v>748</v>
      </c>
      <c r="F354">
        <v>2963</v>
      </c>
      <c r="G354">
        <f>(E354*10)+300000</f>
        <v>307480</v>
      </c>
      <c r="H354">
        <f xml:space="preserve"> (F354*10)+ 700000</f>
        <v>729630</v>
      </c>
      <c r="I354">
        <v>26745</v>
      </c>
    </row>
    <row r="355" spans="1:19" x14ac:dyDescent="0.25">
      <c r="A355" t="s">
        <v>774</v>
      </c>
      <c r="B355" t="s">
        <v>361</v>
      </c>
      <c r="C355" t="s">
        <v>340</v>
      </c>
      <c r="D355" t="s">
        <v>359</v>
      </c>
      <c r="E355">
        <v>775</v>
      </c>
      <c r="F355">
        <v>2620</v>
      </c>
      <c r="G355">
        <f>(E355*10)+300000</f>
        <v>307750</v>
      </c>
      <c r="H355">
        <f xml:space="preserve"> (F355*10)+ 700000</f>
        <v>726200</v>
      </c>
      <c r="I355">
        <v>278636</v>
      </c>
    </row>
    <row r="356" spans="1:19" x14ac:dyDescent="0.25">
      <c r="A356" t="s">
        <v>602</v>
      </c>
      <c r="B356" t="s">
        <v>591</v>
      </c>
      <c r="C356" t="s">
        <v>278</v>
      </c>
      <c r="D356" t="s">
        <v>359</v>
      </c>
      <c r="E356">
        <v>779</v>
      </c>
      <c r="F356">
        <v>790</v>
      </c>
      <c r="G356">
        <f>(E356*100)+300000</f>
        <v>377900</v>
      </c>
      <c r="H356">
        <f xml:space="preserve"> (F356*100)+ 700000</f>
        <v>779000</v>
      </c>
      <c r="I356">
        <v>36426</v>
      </c>
    </row>
    <row r="357" spans="1:19" x14ac:dyDescent="0.25">
      <c r="A357" t="s">
        <v>932</v>
      </c>
      <c r="B357" t="s">
        <v>610</v>
      </c>
      <c r="C357" t="s">
        <v>278</v>
      </c>
      <c r="D357" t="s">
        <v>359</v>
      </c>
      <c r="E357">
        <v>783</v>
      </c>
      <c r="F357">
        <v>768</v>
      </c>
      <c r="G357">
        <f>(E357*100)+300000</f>
        <v>378300</v>
      </c>
      <c r="H357">
        <f xml:space="preserve"> (F357*100)+ 700000</f>
        <v>776800</v>
      </c>
      <c r="I357">
        <v>273014</v>
      </c>
    </row>
    <row r="358" spans="1:19" x14ac:dyDescent="0.25">
      <c r="A358" t="s">
        <v>924</v>
      </c>
      <c r="B358" t="s">
        <v>925</v>
      </c>
      <c r="C358" t="s">
        <v>278</v>
      </c>
      <c r="D358" t="s">
        <v>359</v>
      </c>
      <c r="E358">
        <v>792</v>
      </c>
      <c r="F358">
        <v>672</v>
      </c>
      <c r="G358">
        <f>(E358*100)+300000</f>
        <v>379200</v>
      </c>
      <c r="H358">
        <f xml:space="preserve"> (F358*100)+ 700000</f>
        <v>767200</v>
      </c>
      <c r="I358">
        <v>70810</v>
      </c>
    </row>
    <row r="359" spans="1:19" x14ac:dyDescent="0.25">
      <c r="A359" t="s">
        <v>945</v>
      </c>
      <c r="B359" t="s">
        <v>946</v>
      </c>
      <c r="C359" t="s">
        <v>278</v>
      </c>
      <c r="D359" t="s">
        <v>359</v>
      </c>
      <c r="E359">
        <v>826</v>
      </c>
      <c r="F359">
        <v>985</v>
      </c>
      <c r="G359">
        <f>(E359*100)+300000</f>
        <v>382600</v>
      </c>
      <c r="H359">
        <f xml:space="preserve"> (F359*100)+ 700000</f>
        <v>798500</v>
      </c>
      <c r="I359">
        <v>107750</v>
      </c>
    </row>
    <row r="360" spans="1:19" x14ac:dyDescent="0.25">
      <c r="A360" t="s">
        <v>363</v>
      </c>
      <c r="B360" t="s">
        <v>364</v>
      </c>
      <c r="C360" t="s">
        <v>340</v>
      </c>
      <c r="D360" t="s">
        <v>359</v>
      </c>
      <c r="E360">
        <v>846</v>
      </c>
      <c r="F360">
        <v>3238</v>
      </c>
      <c r="G360">
        <f>(E360*10)+300000</f>
        <v>308460</v>
      </c>
      <c r="H360">
        <f xml:space="preserve"> (F360*10)+ 700000</f>
        <v>732380</v>
      </c>
      <c r="I360">
        <v>27007</v>
      </c>
      <c r="S360" t="s">
        <v>365</v>
      </c>
    </row>
    <row r="361" spans="1:19" x14ac:dyDescent="0.25">
      <c r="A361" t="s">
        <v>775</v>
      </c>
      <c r="B361" t="s">
        <v>361</v>
      </c>
      <c r="C361" t="s">
        <v>340</v>
      </c>
      <c r="D361" t="s">
        <v>359</v>
      </c>
      <c r="E361">
        <v>872</v>
      </c>
      <c r="F361">
        <v>2964</v>
      </c>
      <c r="G361">
        <f>(E361*10)+300000</f>
        <v>308720</v>
      </c>
      <c r="H361">
        <f xml:space="preserve"> (F361*10)+ 700000</f>
        <v>729640</v>
      </c>
      <c r="I361">
        <v>286019</v>
      </c>
    </row>
    <row r="362" spans="1:19" x14ac:dyDescent="0.25">
      <c r="A362" t="s">
        <v>944</v>
      </c>
      <c r="B362" t="s">
        <v>943</v>
      </c>
      <c r="C362" t="s">
        <v>278</v>
      </c>
      <c r="D362" t="s">
        <v>359</v>
      </c>
      <c r="E362">
        <v>875</v>
      </c>
      <c r="F362">
        <v>806</v>
      </c>
      <c r="G362">
        <f>(E362*100)+300000</f>
        <v>387500</v>
      </c>
      <c r="H362">
        <f xml:space="preserve"> (F362*100)+ 700000</f>
        <v>780600</v>
      </c>
      <c r="I362">
        <v>87277</v>
      </c>
    </row>
    <row r="363" spans="1:19" x14ac:dyDescent="0.25">
      <c r="A363" t="s">
        <v>369</v>
      </c>
      <c r="B363" t="s">
        <v>362</v>
      </c>
      <c r="C363" t="s">
        <v>340</v>
      </c>
      <c r="D363" t="s">
        <v>359</v>
      </c>
      <c r="E363">
        <v>896</v>
      </c>
      <c r="F363">
        <v>3100</v>
      </c>
      <c r="G363">
        <f>(E363*10)+300000</f>
        <v>308960</v>
      </c>
      <c r="H363">
        <f xml:space="preserve"> (F363*10)+ 700000</f>
        <v>731000</v>
      </c>
      <c r="I363">
        <v>68192</v>
      </c>
    </row>
    <row r="364" spans="1:19" x14ac:dyDescent="0.25">
      <c r="A364" t="s">
        <v>360</v>
      </c>
      <c r="B364" t="s">
        <v>361</v>
      </c>
      <c r="C364" t="s">
        <v>340</v>
      </c>
      <c r="D364" t="s">
        <v>359</v>
      </c>
      <c r="E364">
        <v>911</v>
      </c>
      <c r="F364">
        <v>2788</v>
      </c>
      <c r="G364">
        <f>(E364*10)+300000</f>
        <v>309110</v>
      </c>
      <c r="H364">
        <f xml:space="preserve"> (F364*10)+ 700000</f>
        <v>727880</v>
      </c>
      <c r="I364">
        <v>26737</v>
      </c>
    </row>
    <row r="365" spans="1:19" x14ac:dyDescent="0.25">
      <c r="A365" t="s">
        <v>373</v>
      </c>
      <c r="B365" t="s">
        <v>372</v>
      </c>
      <c r="C365" t="s">
        <v>340</v>
      </c>
      <c r="D365" t="s">
        <v>359</v>
      </c>
      <c r="E365">
        <v>925</v>
      </c>
      <c r="F365">
        <v>4190</v>
      </c>
      <c r="G365">
        <f>(E365*10)+300000</f>
        <v>309250</v>
      </c>
      <c r="H365">
        <f xml:space="preserve"> (F365*10)+ 700000</f>
        <v>741900</v>
      </c>
      <c r="I365">
        <v>27142</v>
      </c>
    </row>
    <row r="366" spans="1:19" x14ac:dyDescent="0.25">
      <c r="A366" t="s">
        <v>776</v>
      </c>
      <c r="B366" t="s">
        <v>777</v>
      </c>
      <c r="C366" t="s">
        <v>340</v>
      </c>
      <c r="D366" t="s">
        <v>359</v>
      </c>
      <c r="E366">
        <v>938</v>
      </c>
      <c r="F366">
        <v>2088</v>
      </c>
      <c r="G366">
        <f>(E366*10)+300000</f>
        <v>309380</v>
      </c>
      <c r="H366">
        <f xml:space="preserve"> (F366*10)+ 700000</f>
        <v>720880</v>
      </c>
      <c r="I366">
        <v>306130</v>
      </c>
    </row>
    <row r="367" spans="1:19" x14ac:dyDescent="0.25">
      <c r="A367" t="s">
        <v>370</v>
      </c>
      <c r="B367" t="s">
        <v>361</v>
      </c>
      <c r="C367" t="s">
        <v>340</v>
      </c>
      <c r="D367" t="s">
        <v>359</v>
      </c>
      <c r="E367">
        <v>946</v>
      </c>
      <c r="F367">
        <v>3134</v>
      </c>
      <c r="G367">
        <f>(E367*10)+300000</f>
        <v>309460</v>
      </c>
      <c r="H367">
        <f xml:space="preserve"> (F367*10)+ 700000</f>
        <v>731340</v>
      </c>
      <c r="I367">
        <v>68195</v>
      </c>
    </row>
    <row r="368" spans="1:19" x14ac:dyDescent="0.25">
      <c r="A368" t="s">
        <v>375</v>
      </c>
      <c r="B368" t="s">
        <v>372</v>
      </c>
      <c r="C368" t="s">
        <v>340</v>
      </c>
      <c r="D368" t="s">
        <v>359</v>
      </c>
      <c r="E368">
        <v>979</v>
      </c>
      <c r="F368">
        <v>4115</v>
      </c>
      <c r="G368">
        <f>(E368*10)+300000</f>
        <v>309790</v>
      </c>
      <c r="H368">
        <f xml:space="preserve"> (F368*10)+ 700000</f>
        <v>741150</v>
      </c>
      <c r="I368">
        <v>27146</v>
      </c>
    </row>
    <row r="369" spans="1:9" x14ac:dyDescent="0.25">
      <c r="A369" t="s">
        <v>374</v>
      </c>
      <c r="B369" t="s">
        <v>372</v>
      </c>
      <c r="C369" t="s">
        <v>340</v>
      </c>
      <c r="D369" t="s">
        <v>359</v>
      </c>
      <c r="E369">
        <v>981</v>
      </c>
      <c r="F369">
        <v>4096</v>
      </c>
      <c r="G369">
        <f>(E369*10)+300000</f>
        <v>309810</v>
      </c>
      <c r="H369">
        <f xml:space="preserve"> (F369*10)+ 700000</f>
        <v>740960</v>
      </c>
      <c r="I369">
        <v>27143</v>
      </c>
    </row>
    <row r="370" spans="1:9" x14ac:dyDescent="0.25">
      <c r="A370" t="s">
        <v>371</v>
      </c>
      <c r="B370" t="s">
        <v>372</v>
      </c>
      <c r="C370" t="s">
        <v>340</v>
      </c>
      <c r="D370" t="s">
        <v>359</v>
      </c>
      <c r="E370">
        <v>995</v>
      </c>
      <c r="F370">
        <v>4180</v>
      </c>
      <c r="G370">
        <f>(E370*10)+300000</f>
        <v>309950</v>
      </c>
      <c r="H370">
        <f xml:space="preserve"> (F370*10)+ 700000</f>
        <v>741800</v>
      </c>
      <c r="I370">
        <v>27141</v>
      </c>
    </row>
    <row r="371" spans="1:9" x14ac:dyDescent="0.25">
      <c r="A371" t="s">
        <v>393</v>
      </c>
      <c r="B371" t="s">
        <v>377</v>
      </c>
      <c r="C371" t="s">
        <v>340</v>
      </c>
      <c r="D371" t="s">
        <v>359</v>
      </c>
      <c r="E371">
        <v>1068</v>
      </c>
      <c r="F371">
        <v>3055</v>
      </c>
      <c r="G371">
        <f>(E371*10)+300000</f>
        <v>310680</v>
      </c>
      <c r="H371">
        <f xml:space="preserve"> (F371*10)+ 700000</f>
        <v>730550</v>
      </c>
      <c r="I371">
        <v>28695</v>
      </c>
    </row>
    <row r="372" spans="1:9" x14ac:dyDescent="0.25">
      <c r="A372" t="s">
        <v>785</v>
      </c>
      <c r="B372" t="s">
        <v>784</v>
      </c>
      <c r="C372" t="s">
        <v>340</v>
      </c>
      <c r="D372" t="s">
        <v>359</v>
      </c>
      <c r="E372">
        <v>1087</v>
      </c>
      <c r="F372">
        <v>1776</v>
      </c>
      <c r="G372">
        <f>(E372*10)+300000</f>
        <v>310870</v>
      </c>
      <c r="H372">
        <f xml:space="preserve"> (F372*10)+ 700000</f>
        <v>717760</v>
      </c>
      <c r="I372">
        <v>70798</v>
      </c>
    </row>
    <row r="373" spans="1:9" x14ac:dyDescent="0.25">
      <c r="A373" t="s">
        <v>398</v>
      </c>
      <c r="B373" t="s">
        <v>372</v>
      </c>
      <c r="C373" t="s">
        <v>340</v>
      </c>
      <c r="D373" t="s">
        <v>359</v>
      </c>
      <c r="E373">
        <v>1089</v>
      </c>
      <c r="F373">
        <v>4145</v>
      </c>
      <c r="G373">
        <f>(E373*10)+300000</f>
        <v>310890</v>
      </c>
      <c r="H373">
        <f xml:space="preserve"> (F373*10)+ 700000</f>
        <v>741450</v>
      </c>
      <c r="I373">
        <v>28936</v>
      </c>
    </row>
    <row r="374" spans="1:9" x14ac:dyDescent="0.25">
      <c r="A374" t="s">
        <v>357</v>
      </c>
      <c r="B374" t="s">
        <v>358</v>
      </c>
      <c r="C374" t="s">
        <v>340</v>
      </c>
      <c r="D374" t="s">
        <v>359</v>
      </c>
      <c r="E374">
        <v>1145</v>
      </c>
      <c r="F374">
        <v>15267</v>
      </c>
      <c r="G374">
        <f>(E374*1)+300000</f>
        <v>301145</v>
      </c>
      <c r="H374">
        <f xml:space="preserve"> (F374*1)+ 700000</f>
        <v>715267</v>
      </c>
      <c r="I374">
        <v>26654</v>
      </c>
    </row>
    <row r="375" spans="1:9" x14ac:dyDescent="0.25">
      <c r="A375" t="s">
        <v>399</v>
      </c>
      <c r="B375" t="s">
        <v>372</v>
      </c>
      <c r="C375" t="s">
        <v>340</v>
      </c>
      <c r="D375" t="s">
        <v>359</v>
      </c>
      <c r="E375">
        <v>1155</v>
      </c>
      <c r="F375">
        <v>4119</v>
      </c>
      <c r="G375">
        <f>(E375*10)+300000</f>
        <v>311550</v>
      </c>
      <c r="H375">
        <f xml:space="preserve"> (F375*10)+ 700000</f>
        <v>741190</v>
      </c>
      <c r="I375">
        <v>28938</v>
      </c>
    </row>
    <row r="376" spans="1:9" x14ac:dyDescent="0.25">
      <c r="A376" t="s">
        <v>367</v>
      </c>
      <c r="B376" t="s">
        <v>368</v>
      </c>
      <c r="C376" t="s">
        <v>340</v>
      </c>
      <c r="D376" t="s">
        <v>359</v>
      </c>
      <c r="E376">
        <v>1159</v>
      </c>
      <c r="F376">
        <v>3240</v>
      </c>
      <c r="G376">
        <f>(E376*10)+300000</f>
        <v>311590</v>
      </c>
      <c r="H376">
        <f xml:space="preserve"> (F376*10)+ 700000</f>
        <v>732400</v>
      </c>
      <c r="I376">
        <v>28673</v>
      </c>
    </row>
    <row r="377" spans="1:9" x14ac:dyDescent="0.25">
      <c r="A377" t="s">
        <v>400</v>
      </c>
      <c r="B377" t="s">
        <v>372</v>
      </c>
      <c r="C377" t="s">
        <v>340</v>
      </c>
      <c r="D377" t="s">
        <v>359</v>
      </c>
      <c r="E377">
        <v>1182</v>
      </c>
      <c r="F377">
        <v>4187</v>
      </c>
      <c r="G377">
        <f>(E377*10)+300000</f>
        <v>311820</v>
      </c>
      <c r="H377">
        <f xml:space="preserve"> (F377*10)+ 700000</f>
        <v>741870</v>
      </c>
      <c r="I377">
        <v>28957</v>
      </c>
    </row>
    <row r="378" spans="1:9" x14ac:dyDescent="0.25">
      <c r="A378" t="s">
        <v>786</v>
      </c>
      <c r="B378" t="s">
        <v>784</v>
      </c>
      <c r="C378" t="s">
        <v>340</v>
      </c>
      <c r="D378" t="s">
        <v>359</v>
      </c>
      <c r="E378">
        <v>1217</v>
      </c>
      <c r="F378">
        <v>1761</v>
      </c>
      <c r="G378">
        <f>(E378*10)+300000</f>
        <v>312170</v>
      </c>
      <c r="H378">
        <f xml:space="preserve"> (F378*10)+ 700000</f>
        <v>717610</v>
      </c>
      <c r="I378">
        <v>259874</v>
      </c>
    </row>
    <row r="379" spans="1:9" x14ac:dyDescent="0.25">
      <c r="A379" t="s">
        <v>383</v>
      </c>
      <c r="B379" t="s">
        <v>384</v>
      </c>
      <c r="C379" t="s">
        <v>340</v>
      </c>
      <c r="D379" t="s">
        <v>359</v>
      </c>
      <c r="E379">
        <v>1248</v>
      </c>
      <c r="F379">
        <v>2271</v>
      </c>
      <c r="G379">
        <f>(E379*10)+300000</f>
        <v>312480</v>
      </c>
      <c r="H379">
        <f xml:space="preserve"> (F379*10)+ 700000</f>
        <v>722710</v>
      </c>
      <c r="I379">
        <v>28436</v>
      </c>
    </row>
    <row r="380" spans="1:9" x14ac:dyDescent="0.25">
      <c r="A380" t="s">
        <v>392</v>
      </c>
      <c r="B380" t="s">
        <v>368</v>
      </c>
      <c r="C380" t="s">
        <v>340</v>
      </c>
      <c r="D380" t="s">
        <v>359</v>
      </c>
      <c r="E380">
        <v>1327</v>
      </c>
      <c r="F380">
        <v>3310</v>
      </c>
      <c r="G380">
        <f>(E380*10)+300000</f>
        <v>313270</v>
      </c>
      <c r="H380">
        <f xml:space="preserve"> (F380*10)+ 700000</f>
        <v>733100</v>
      </c>
      <c r="I380">
        <v>28677</v>
      </c>
    </row>
    <row r="381" spans="1:9" x14ac:dyDescent="0.25">
      <c r="A381" t="s">
        <v>797</v>
      </c>
      <c r="B381" t="s">
        <v>390</v>
      </c>
      <c r="C381" t="s">
        <v>340</v>
      </c>
      <c r="D381" t="s">
        <v>359</v>
      </c>
      <c r="E381">
        <v>1358</v>
      </c>
      <c r="F381">
        <v>3889</v>
      </c>
      <c r="G381">
        <f>(E381*10)+300000</f>
        <v>313580</v>
      </c>
      <c r="H381">
        <f xml:space="preserve"> (F381*10)+ 700000</f>
        <v>738890</v>
      </c>
      <c r="I381">
        <v>82111</v>
      </c>
    </row>
    <row r="382" spans="1:9" x14ac:dyDescent="0.25">
      <c r="A382" t="s">
        <v>391</v>
      </c>
      <c r="B382" t="s">
        <v>390</v>
      </c>
      <c r="C382" t="s">
        <v>340</v>
      </c>
      <c r="D382" t="s">
        <v>359</v>
      </c>
      <c r="E382">
        <v>1368</v>
      </c>
      <c r="F382">
        <v>3842</v>
      </c>
      <c r="G382">
        <f>(E382*10)+300000</f>
        <v>313680</v>
      </c>
      <c r="H382">
        <f xml:space="preserve"> (F382*10)+ 700000</f>
        <v>738420</v>
      </c>
      <c r="I382">
        <v>28590</v>
      </c>
    </row>
    <row r="383" spans="1:9" x14ac:dyDescent="0.25">
      <c r="A383" t="s">
        <v>778</v>
      </c>
      <c r="B383" t="s">
        <v>779</v>
      </c>
      <c r="C383" t="s">
        <v>340</v>
      </c>
      <c r="D383" t="s">
        <v>359</v>
      </c>
      <c r="E383">
        <v>1394</v>
      </c>
      <c r="F383">
        <v>545</v>
      </c>
      <c r="G383">
        <f>(E383*10)+300000</f>
        <v>313940</v>
      </c>
      <c r="H383">
        <f xml:space="preserve"> (F383*10)+ 700000</f>
        <v>705450</v>
      </c>
      <c r="I383">
        <v>70794</v>
      </c>
    </row>
    <row r="384" spans="1:9" x14ac:dyDescent="0.25">
      <c r="A384" t="s">
        <v>385</v>
      </c>
      <c r="B384" t="s">
        <v>382</v>
      </c>
      <c r="C384" t="s">
        <v>340</v>
      </c>
      <c r="D384" t="s">
        <v>359</v>
      </c>
      <c r="E384">
        <v>1409</v>
      </c>
      <c r="F384">
        <v>2151</v>
      </c>
      <c r="G384">
        <f>(E384*10)+300000</f>
        <v>314090</v>
      </c>
      <c r="H384">
        <f xml:space="preserve"> (F384*10)+ 700000</f>
        <v>721510</v>
      </c>
      <c r="I384">
        <v>28373</v>
      </c>
    </row>
    <row r="385" spans="1:9" x14ac:dyDescent="0.25">
      <c r="A385" t="s">
        <v>394</v>
      </c>
      <c r="B385" t="s">
        <v>387</v>
      </c>
      <c r="C385" t="s">
        <v>340</v>
      </c>
      <c r="D385" t="s">
        <v>359</v>
      </c>
      <c r="E385">
        <v>1433</v>
      </c>
      <c r="F385">
        <v>3463</v>
      </c>
      <c r="G385">
        <f>(E385*10)+300000</f>
        <v>314330</v>
      </c>
      <c r="H385">
        <f xml:space="preserve"> (F385*10)+ 700000</f>
        <v>734630</v>
      </c>
      <c r="I385">
        <v>28702</v>
      </c>
    </row>
    <row r="386" spans="1:9" x14ac:dyDescent="0.25">
      <c r="A386" t="s">
        <v>792</v>
      </c>
      <c r="B386" t="s">
        <v>382</v>
      </c>
      <c r="C386" t="s">
        <v>340</v>
      </c>
      <c r="D386" t="s">
        <v>359</v>
      </c>
      <c r="E386">
        <v>1473</v>
      </c>
      <c r="F386">
        <v>2136</v>
      </c>
      <c r="G386">
        <f>(E386*10)+300000</f>
        <v>314730</v>
      </c>
      <c r="H386">
        <f xml:space="preserve"> (F386*10)+ 700000</f>
        <v>721360</v>
      </c>
      <c r="I386">
        <v>70818</v>
      </c>
    </row>
    <row r="387" spans="1:9" x14ac:dyDescent="0.25">
      <c r="A387" t="s">
        <v>389</v>
      </c>
      <c r="B387" t="s">
        <v>390</v>
      </c>
      <c r="C387" t="s">
        <v>340</v>
      </c>
      <c r="D387" t="s">
        <v>359</v>
      </c>
      <c r="E387">
        <v>1542</v>
      </c>
      <c r="F387">
        <v>3785</v>
      </c>
      <c r="G387">
        <f>(E387*10)+300000</f>
        <v>315420</v>
      </c>
      <c r="H387">
        <f xml:space="preserve"> (F387*10)+ 700000</f>
        <v>737850</v>
      </c>
      <c r="I387">
        <v>28552</v>
      </c>
    </row>
    <row r="388" spans="1:9" x14ac:dyDescent="0.25">
      <c r="A388" t="s">
        <v>376</v>
      </c>
      <c r="B388" t="s">
        <v>377</v>
      </c>
      <c r="C388" t="s">
        <v>340</v>
      </c>
      <c r="D388" t="s">
        <v>359</v>
      </c>
      <c r="E388">
        <v>1559</v>
      </c>
      <c r="F388">
        <v>2659</v>
      </c>
      <c r="G388">
        <f>(E388*10)+300000</f>
        <v>315590</v>
      </c>
      <c r="H388">
        <f xml:space="preserve"> (F388*10)+ 700000</f>
        <v>726590</v>
      </c>
      <c r="I388">
        <v>28128</v>
      </c>
    </row>
    <row r="389" spans="1:9" x14ac:dyDescent="0.25">
      <c r="A389" t="s">
        <v>799</v>
      </c>
      <c r="B389" t="s">
        <v>396</v>
      </c>
      <c r="C389" t="s">
        <v>340</v>
      </c>
      <c r="D389" t="s">
        <v>359</v>
      </c>
      <c r="E389">
        <v>1593</v>
      </c>
      <c r="F389">
        <v>4522</v>
      </c>
      <c r="G389">
        <f>(E389*10)+300000</f>
        <v>315930</v>
      </c>
      <c r="H389">
        <f xml:space="preserve"> (F389*10)+ 700000</f>
        <v>745220</v>
      </c>
      <c r="I389">
        <v>286120</v>
      </c>
    </row>
    <row r="390" spans="1:9" x14ac:dyDescent="0.25">
      <c r="A390" t="s">
        <v>781</v>
      </c>
      <c r="B390" t="s">
        <v>382</v>
      </c>
      <c r="C390" t="s">
        <v>340</v>
      </c>
      <c r="D390" t="s">
        <v>359</v>
      </c>
      <c r="E390">
        <v>1664</v>
      </c>
      <c r="F390">
        <v>1992</v>
      </c>
      <c r="G390">
        <f>(E390*10)+300000</f>
        <v>316640</v>
      </c>
      <c r="H390">
        <f xml:space="preserve"> (F390*10)+ 700000</f>
        <v>719920</v>
      </c>
      <c r="I390">
        <v>70799</v>
      </c>
    </row>
    <row r="391" spans="1:9" x14ac:dyDescent="0.25">
      <c r="A391" t="s">
        <v>388</v>
      </c>
      <c r="B391" t="s">
        <v>387</v>
      </c>
      <c r="C391" t="s">
        <v>340</v>
      </c>
      <c r="D391" t="s">
        <v>359</v>
      </c>
      <c r="E391">
        <v>1714</v>
      </c>
      <c r="F391">
        <v>3777</v>
      </c>
      <c r="G391">
        <f>(E391*10)+300000</f>
        <v>317140</v>
      </c>
      <c r="H391">
        <f xml:space="preserve"> (F391*10)+ 700000</f>
        <v>737770</v>
      </c>
      <c r="I391">
        <v>28549</v>
      </c>
    </row>
    <row r="392" spans="1:9" x14ac:dyDescent="0.25">
      <c r="A392" t="s">
        <v>395</v>
      </c>
      <c r="B392" t="s">
        <v>396</v>
      </c>
      <c r="C392" t="s">
        <v>340</v>
      </c>
      <c r="D392" t="s">
        <v>359</v>
      </c>
      <c r="E392">
        <v>1741</v>
      </c>
      <c r="F392">
        <v>4484</v>
      </c>
      <c r="G392">
        <f>(E392*10)+300000</f>
        <v>317410</v>
      </c>
      <c r="H392">
        <f xml:space="preserve"> (F392*10)+ 700000</f>
        <v>744840</v>
      </c>
      <c r="I392">
        <v>28897</v>
      </c>
    </row>
    <row r="393" spans="1:9" x14ac:dyDescent="0.25">
      <c r="A393" t="s">
        <v>379</v>
      </c>
      <c r="B393" t="s">
        <v>380</v>
      </c>
      <c r="C393" t="s">
        <v>340</v>
      </c>
      <c r="D393" t="s">
        <v>359</v>
      </c>
      <c r="E393">
        <v>1763</v>
      </c>
      <c r="F393">
        <v>2138</v>
      </c>
      <c r="G393">
        <f>(E393*10)+300000</f>
        <v>317630</v>
      </c>
      <c r="H393">
        <f xml:space="preserve"> (F393*10)+ 700000</f>
        <v>721380</v>
      </c>
      <c r="I393">
        <v>28226</v>
      </c>
    </row>
    <row r="394" spans="1:9" x14ac:dyDescent="0.25">
      <c r="A394" t="s">
        <v>787</v>
      </c>
      <c r="B394" t="s">
        <v>368</v>
      </c>
      <c r="C394" t="s">
        <v>340</v>
      </c>
      <c r="D394" t="s">
        <v>359</v>
      </c>
      <c r="E394">
        <v>1781</v>
      </c>
      <c r="F394">
        <v>2911</v>
      </c>
      <c r="G394">
        <f>(E394*10)+300000</f>
        <v>317810</v>
      </c>
      <c r="H394">
        <f xml:space="preserve"> (F394*10)+ 700000</f>
        <v>729110</v>
      </c>
      <c r="I394">
        <v>158889</v>
      </c>
    </row>
    <row r="395" spans="1:9" x14ac:dyDescent="0.25">
      <c r="A395" t="s">
        <v>386</v>
      </c>
      <c r="B395" t="s">
        <v>387</v>
      </c>
      <c r="C395" t="s">
        <v>340</v>
      </c>
      <c r="D395" t="s">
        <v>359</v>
      </c>
      <c r="E395">
        <v>1868</v>
      </c>
      <c r="F395">
        <v>3806</v>
      </c>
      <c r="G395">
        <f>(E395*10)+300000</f>
        <v>318680</v>
      </c>
      <c r="H395">
        <f xml:space="preserve"> (F395*10)+ 700000</f>
        <v>738060</v>
      </c>
      <c r="I395">
        <v>28527</v>
      </c>
    </row>
    <row r="396" spans="1:9" x14ac:dyDescent="0.25">
      <c r="A396" t="s">
        <v>386</v>
      </c>
      <c r="B396" t="s">
        <v>387</v>
      </c>
      <c r="C396" t="s">
        <v>340</v>
      </c>
      <c r="D396" t="s">
        <v>359</v>
      </c>
      <c r="E396">
        <v>1900</v>
      </c>
      <c r="F396">
        <v>3855</v>
      </c>
      <c r="G396">
        <f>(E396*10)+300000</f>
        <v>319000</v>
      </c>
      <c r="H396">
        <f xml:space="preserve"> (F396*10)+ 700000</f>
        <v>738550</v>
      </c>
      <c r="I396">
        <v>28553</v>
      </c>
    </row>
    <row r="397" spans="1:9" x14ac:dyDescent="0.25">
      <c r="A397" t="s">
        <v>419</v>
      </c>
      <c r="B397" t="s">
        <v>380</v>
      </c>
      <c r="C397" t="s">
        <v>340</v>
      </c>
      <c r="D397" t="s">
        <v>359</v>
      </c>
      <c r="E397">
        <v>2026</v>
      </c>
      <c r="F397">
        <v>2243</v>
      </c>
      <c r="G397">
        <f>(E397*10)+300000</f>
        <v>320260</v>
      </c>
      <c r="H397">
        <f xml:space="preserve"> (F397*10)+ 700000</f>
        <v>722430</v>
      </c>
      <c r="I397">
        <v>30488</v>
      </c>
    </row>
    <row r="398" spans="1:9" x14ac:dyDescent="0.25">
      <c r="A398" t="s">
        <v>419</v>
      </c>
      <c r="B398" t="s">
        <v>380</v>
      </c>
      <c r="C398" t="s">
        <v>340</v>
      </c>
      <c r="D398" t="s">
        <v>359</v>
      </c>
      <c r="E398">
        <v>2030</v>
      </c>
      <c r="F398">
        <v>2259</v>
      </c>
      <c r="G398">
        <f>(E398*10)+300000</f>
        <v>320300</v>
      </c>
      <c r="H398">
        <f xml:space="preserve"> (F398*10)+ 700000</f>
        <v>722590</v>
      </c>
      <c r="I398">
        <v>30517</v>
      </c>
    </row>
    <row r="399" spans="1:9" x14ac:dyDescent="0.25">
      <c r="A399" t="s">
        <v>443</v>
      </c>
      <c r="B399" t="s">
        <v>444</v>
      </c>
      <c r="C399" t="s">
        <v>340</v>
      </c>
      <c r="D399" t="s">
        <v>359</v>
      </c>
      <c r="E399">
        <v>2041</v>
      </c>
      <c r="F399">
        <v>4568</v>
      </c>
      <c r="G399">
        <f>(E399*10)+300000</f>
        <v>320410</v>
      </c>
      <c r="H399">
        <f xml:space="preserve"> (F399*10)+ 700000</f>
        <v>745680</v>
      </c>
      <c r="I399">
        <v>30789</v>
      </c>
    </row>
    <row r="400" spans="1:9" x14ac:dyDescent="0.25">
      <c r="A400" t="s">
        <v>806</v>
      </c>
      <c r="B400" t="s">
        <v>380</v>
      </c>
      <c r="C400" t="s">
        <v>340</v>
      </c>
      <c r="D400" t="s">
        <v>359</v>
      </c>
      <c r="E400">
        <v>2066</v>
      </c>
      <c r="F400">
        <v>2308</v>
      </c>
      <c r="G400">
        <f>(E400*10)+300000</f>
        <v>320660</v>
      </c>
      <c r="H400">
        <f xml:space="preserve"> (F400*10)+ 700000</f>
        <v>723080</v>
      </c>
      <c r="I400">
        <v>143558</v>
      </c>
    </row>
    <row r="401" spans="1:9" x14ac:dyDescent="0.25">
      <c r="A401" t="s">
        <v>424</v>
      </c>
      <c r="B401" t="s">
        <v>413</v>
      </c>
      <c r="C401" t="s">
        <v>340</v>
      </c>
      <c r="D401" t="s">
        <v>359</v>
      </c>
      <c r="E401">
        <v>2090</v>
      </c>
      <c r="F401">
        <v>2117</v>
      </c>
      <c r="G401">
        <f>(E401*10)+300000</f>
        <v>320900</v>
      </c>
      <c r="H401">
        <f xml:space="preserve"> (F401*10)+ 700000</f>
        <v>721170</v>
      </c>
      <c r="I401">
        <v>68228</v>
      </c>
    </row>
    <row r="402" spans="1:9" x14ac:dyDescent="0.25">
      <c r="A402" t="s">
        <v>805</v>
      </c>
      <c r="B402" t="s">
        <v>413</v>
      </c>
      <c r="C402" t="s">
        <v>340</v>
      </c>
      <c r="D402" t="s">
        <v>359</v>
      </c>
      <c r="E402">
        <v>2121</v>
      </c>
      <c r="F402">
        <v>2283</v>
      </c>
      <c r="G402">
        <f>(E402*10)+300000</f>
        <v>321210</v>
      </c>
      <c r="H402">
        <f xml:space="preserve"> (F402*10)+ 700000</f>
        <v>722830</v>
      </c>
      <c r="I402">
        <v>70805</v>
      </c>
    </row>
    <row r="403" spans="1:9" x14ac:dyDescent="0.25">
      <c r="A403" t="s">
        <v>810</v>
      </c>
      <c r="B403" t="s">
        <v>430</v>
      </c>
      <c r="C403" t="s">
        <v>340</v>
      </c>
      <c r="D403" t="s">
        <v>359</v>
      </c>
      <c r="E403">
        <v>2155</v>
      </c>
      <c r="F403">
        <v>3917</v>
      </c>
      <c r="G403">
        <f>(E403*10)+300000</f>
        <v>321550</v>
      </c>
      <c r="H403">
        <f xml:space="preserve"> (F403*10)+ 700000</f>
        <v>739170</v>
      </c>
      <c r="I403">
        <v>278687</v>
      </c>
    </row>
    <row r="404" spans="1:9" x14ac:dyDescent="0.25">
      <c r="A404" t="s">
        <v>821</v>
      </c>
      <c r="B404" t="s">
        <v>442</v>
      </c>
      <c r="C404" t="s">
        <v>340</v>
      </c>
      <c r="D404" t="s">
        <v>359</v>
      </c>
      <c r="E404">
        <v>2193</v>
      </c>
      <c r="F404">
        <v>4622</v>
      </c>
      <c r="G404">
        <f>(E404*10)+300000</f>
        <v>321930</v>
      </c>
      <c r="H404">
        <f xml:space="preserve"> (F404*10)+ 700000</f>
        <v>746220</v>
      </c>
      <c r="I404">
        <v>278704</v>
      </c>
    </row>
    <row r="405" spans="1:9" x14ac:dyDescent="0.25">
      <c r="A405" t="s">
        <v>418</v>
      </c>
      <c r="B405" t="s">
        <v>418</v>
      </c>
      <c r="C405" t="s">
        <v>340</v>
      </c>
      <c r="D405" t="s">
        <v>359</v>
      </c>
      <c r="E405">
        <v>2210</v>
      </c>
      <c r="F405">
        <v>2580</v>
      </c>
      <c r="G405">
        <f>(E405*10)+300000</f>
        <v>322100</v>
      </c>
      <c r="H405">
        <f xml:space="preserve"> (F405*10)+ 700000</f>
        <v>725800</v>
      </c>
      <c r="I405">
        <v>30449</v>
      </c>
    </row>
    <row r="406" spans="1:9" x14ac:dyDescent="0.25">
      <c r="A406" t="s">
        <v>421</v>
      </c>
      <c r="B406" t="s">
        <v>413</v>
      </c>
      <c r="C406" t="s">
        <v>340</v>
      </c>
      <c r="D406" t="s">
        <v>359</v>
      </c>
      <c r="E406">
        <v>2230</v>
      </c>
      <c r="F406">
        <v>2132</v>
      </c>
      <c r="G406">
        <f>(E406*10)+300000</f>
        <v>322300</v>
      </c>
      <c r="H406">
        <f xml:space="preserve"> (F406*10)+ 700000</f>
        <v>721320</v>
      </c>
      <c r="I406">
        <v>30516</v>
      </c>
    </row>
    <row r="407" spans="1:9" x14ac:dyDescent="0.25">
      <c r="A407" t="s">
        <v>823</v>
      </c>
      <c r="B407" t="s">
        <v>442</v>
      </c>
      <c r="C407" t="s">
        <v>340</v>
      </c>
      <c r="D407" t="s">
        <v>359</v>
      </c>
      <c r="E407">
        <v>2242</v>
      </c>
      <c r="F407">
        <v>4375</v>
      </c>
      <c r="G407">
        <f>(E407*10)+300000</f>
        <v>322420</v>
      </c>
      <c r="H407">
        <f xml:space="preserve"> (F407*10)+ 700000</f>
        <v>743750</v>
      </c>
      <c r="I407">
        <v>73292</v>
      </c>
    </row>
    <row r="408" spans="1:9" x14ac:dyDescent="0.25">
      <c r="A408" t="s">
        <v>449</v>
      </c>
      <c r="B408" t="s">
        <v>442</v>
      </c>
      <c r="C408" t="s">
        <v>340</v>
      </c>
      <c r="D408" t="s">
        <v>359</v>
      </c>
      <c r="E408">
        <v>2264</v>
      </c>
      <c r="F408">
        <v>4231</v>
      </c>
      <c r="G408">
        <f>(E408*10)+300000</f>
        <v>322640</v>
      </c>
      <c r="H408">
        <f xml:space="preserve"> (F408*10)+ 700000</f>
        <v>742310</v>
      </c>
      <c r="I408">
        <v>30930</v>
      </c>
    </row>
    <row r="409" spans="1:9" x14ac:dyDescent="0.25">
      <c r="A409" t="s">
        <v>450</v>
      </c>
      <c r="B409" t="s">
        <v>442</v>
      </c>
      <c r="C409" t="s">
        <v>340</v>
      </c>
      <c r="D409" t="s">
        <v>359</v>
      </c>
      <c r="E409">
        <v>2266</v>
      </c>
      <c r="F409">
        <v>4369</v>
      </c>
      <c r="G409">
        <f>(E409*10)+300000</f>
        <v>322660</v>
      </c>
      <c r="H409">
        <f xml:space="preserve"> (F409*10)+ 700000</f>
        <v>743690</v>
      </c>
      <c r="I409">
        <v>30957</v>
      </c>
    </row>
    <row r="410" spans="1:9" x14ac:dyDescent="0.25">
      <c r="A410" t="s">
        <v>427</v>
      </c>
      <c r="B410" t="s">
        <v>426</v>
      </c>
      <c r="C410" t="s">
        <v>340</v>
      </c>
      <c r="D410" t="s">
        <v>359</v>
      </c>
      <c r="E410">
        <v>2271</v>
      </c>
      <c r="F410">
        <v>3800</v>
      </c>
      <c r="G410">
        <f>(E410*10)+300000</f>
        <v>322710</v>
      </c>
      <c r="H410">
        <f xml:space="preserve"> (F410*10)+ 700000</f>
        <v>738000</v>
      </c>
      <c r="I410">
        <v>30576</v>
      </c>
    </row>
    <row r="411" spans="1:9" x14ac:dyDescent="0.25">
      <c r="A411" t="s">
        <v>819</v>
      </c>
      <c r="B411" t="s">
        <v>442</v>
      </c>
      <c r="C411" t="s">
        <v>340</v>
      </c>
      <c r="D411" t="s">
        <v>359</v>
      </c>
      <c r="E411">
        <v>2274</v>
      </c>
      <c r="F411">
        <v>4660</v>
      </c>
      <c r="G411">
        <f>(E411*10)+300000</f>
        <v>322740</v>
      </c>
      <c r="H411">
        <f xml:space="preserve"> (F411*10)+ 700000</f>
        <v>746600</v>
      </c>
      <c r="I411">
        <v>70838</v>
      </c>
    </row>
    <row r="412" spans="1:9" x14ac:dyDescent="0.25">
      <c r="A412" t="s">
        <v>423</v>
      </c>
      <c r="B412" t="s">
        <v>413</v>
      </c>
      <c r="C412" t="s">
        <v>340</v>
      </c>
      <c r="D412" t="s">
        <v>359</v>
      </c>
      <c r="E412">
        <v>2310</v>
      </c>
      <c r="F412">
        <v>2120</v>
      </c>
      <c r="G412">
        <f>(E412*10)+300000</f>
        <v>323100</v>
      </c>
      <c r="H412">
        <f xml:space="preserve"> (F412*10)+ 700000</f>
        <v>721200</v>
      </c>
      <c r="I412">
        <v>30531</v>
      </c>
    </row>
    <row r="413" spans="1:9" x14ac:dyDescent="0.25">
      <c r="A413" t="s">
        <v>809</v>
      </c>
      <c r="B413" t="s">
        <v>426</v>
      </c>
      <c r="C413" t="s">
        <v>340</v>
      </c>
      <c r="D413" t="s">
        <v>359</v>
      </c>
      <c r="E413">
        <v>2343</v>
      </c>
      <c r="F413">
        <v>3887</v>
      </c>
      <c r="G413">
        <f>(E413*10)+300000</f>
        <v>323430</v>
      </c>
      <c r="H413">
        <f xml:space="preserve"> (F413*10)+ 700000</f>
        <v>738870</v>
      </c>
      <c r="I413">
        <v>158901</v>
      </c>
    </row>
    <row r="414" spans="1:9" x14ac:dyDescent="0.25">
      <c r="A414" t="s">
        <v>824</v>
      </c>
      <c r="B414" t="s">
        <v>442</v>
      </c>
      <c r="C414" t="s">
        <v>340</v>
      </c>
      <c r="D414" t="s">
        <v>359</v>
      </c>
      <c r="E414">
        <v>2362</v>
      </c>
      <c r="F414">
        <v>4495</v>
      </c>
      <c r="G414">
        <f>(E414*10)+300000</f>
        <v>323620</v>
      </c>
      <c r="H414">
        <f xml:space="preserve"> (F414*10)+ 700000</f>
        <v>744950</v>
      </c>
      <c r="I414">
        <v>240724</v>
      </c>
    </row>
    <row r="415" spans="1:9" x14ac:dyDescent="0.25">
      <c r="A415" t="s">
        <v>441</v>
      </c>
      <c r="B415" t="s">
        <v>442</v>
      </c>
      <c r="C415" t="s">
        <v>340</v>
      </c>
      <c r="D415" t="s">
        <v>359</v>
      </c>
      <c r="E415">
        <v>2390</v>
      </c>
      <c r="F415">
        <v>4520</v>
      </c>
      <c r="G415">
        <f>(E415*10)+300000</f>
        <v>323900</v>
      </c>
      <c r="H415">
        <f xml:space="preserve"> (F415*10)+ 700000</f>
        <v>745200</v>
      </c>
      <c r="I415">
        <v>30785</v>
      </c>
    </row>
    <row r="416" spans="1:9" x14ac:dyDescent="0.25">
      <c r="A416" t="s">
        <v>822</v>
      </c>
      <c r="B416" t="s">
        <v>430</v>
      </c>
      <c r="C416" t="s">
        <v>340</v>
      </c>
      <c r="D416" t="s">
        <v>359</v>
      </c>
      <c r="E416">
        <v>2391</v>
      </c>
      <c r="F416">
        <v>4161</v>
      </c>
      <c r="G416">
        <f>(E416*10)+300000</f>
        <v>323910</v>
      </c>
      <c r="H416">
        <f xml:space="preserve"> (F416*10)+ 700000</f>
        <v>741610</v>
      </c>
      <c r="I416">
        <v>68312</v>
      </c>
    </row>
    <row r="417" spans="1:9" x14ac:dyDescent="0.25">
      <c r="A417" t="s">
        <v>420</v>
      </c>
      <c r="B417" t="s">
        <v>413</v>
      </c>
      <c r="C417" t="s">
        <v>340</v>
      </c>
      <c r="D417" t="s">
        <v>359</v>
      </c>
      <c r="E417">
        <v>2446</v>
      </c>
      <c r="F417">
        <v>2177</v>
      </c>
      <c r="G417">
        <f>(E417*10)+300000</f>
        <v>324460</v>
      </c>
      <c r="H417">
        <f xml:space="preserve"> (F417*10)+ 700000</f>
        <v>721770</v>
      </c>
      <c r="I417">
        <v>30491</v>
      </c>
    </row>
    <row r="418" spans="1:9" x14ac:dyDescent="0.25">
      <c r="A418" t="s">
        <v>425</v>
      </c>
      <c r="B418" t="s">
        <v>426</v>
      </c>
      <c r="C418" t="s">
        <v>340</v>
      </c>
      <c r="D418" t="s">
        <v>359</v>
      </c>
      <c r="E418">
        <v>2475</v>
      </c>
      <c r="F418">
        <v>3660</v>
      </c>
      <c r="G418">
        <f>(E418*10)+300000</f>
        <v>324750</v>
      </c>
      <c r="H418">
        <f xml:space="preserve"> (F418*10)+ 700000</f>
        <v>736600</v>
      </c>
      <c r="I418">
        <v>30602</v>
      </c>
    </row>
    <row r="419" spans="1:9" x14ac:dyDescent="0.25">
      <c r="A419" t="s">
        <v>425</v>
      </c>
      <c r="B419" t="s">
        <v>426</v>
      </c>
      <c r="C419" t="s">
        <v>340</v>
      </c>
      <c r="D419" t="s">
        <v>359</v>
      </c>
      <c r="E419">
        <v>2478</v>
      </c>
      <c r="F419">
        <v>3657</v>
      </c>
      <c r="G419">
        <f>(E419*10)+300000</f>
        <v>324780</v>
      </c>
      <c r="H419">
        <f xml:space="preserve"> (F419*10)+ 700000</f>
        <v>736570</v>
      </c>
      <c r="I419">
        <v>30614</v>
      </c>
    </row>
    <row r="420" spans="1:9" x14ac:dyDescent="0.25">
      <c r="A420" t="s">
        <v>425</v>
      </c>
      <c r="B420" t="s">
        <v>426</v>
      </c>
      <c r="C420" t="s">
        <v>340</v>
      </c>
      <c r="D420" t="s">
        <v>359</v>
      </c>
      <c r="E420">
        <v>2529</v>
      </c>
      <c r="F420">
        <v>3738</v>
      </c>
      <c r="G420">
        <f>(E420*10)+300000</f>
        <v>325290</v>
      </c>
      <c r="H420">
        <f xml:space="preserve"> (F420*10)+ 700000</f>
        <v>737380</v>
      </c>
      <c r="I420">
        <v>30539</v>
      </c>
    </row>
    <row r="421" spans="1:9" x14ac:dyDescent="0.25">
      <c r="A421" t="s">
        <v>414</v>
      </c>
      <c r="B421" t="s">
        <v>413</v>
      </c>
      <c r="C421" t="s">
        <v>340</v>
      </c>
      <c r="D421" t="s">
        <v>359</v>
      </c>
      <c r="E421">
        <v>2549</v>
      </c>
      <c r="F421">
        <v>2521</v>
      </c>
      <c r="G421">
        <f>(E421*10)+300000</f>
        <v>325490</v>
      </c>
      <c r="H421">
        <f xml:space="preserve"> (F421*10)+ 700000</f>
        <v>725210</v>
      </c>
      <c r="I421">
        <v>30406</v>
      </c>
    </row>
    <row r="422" spans="1:9" x14ac:dyDescent="0.25">
      <c r="A422" t="s">
        <v>437</v>
      </c>
      <c r="B422" t="s">
        <v>438</v>
      </c>
      <c r="C422" t="s">
        <v>340</v>
      </c>
      <c r="D422" t="s">
        <v>359</v>
      </c>
      <c r="E422">
        <v>2587</v>
      </c>
      <c r="F422">
        <v>4987</v>
      </c>
      <c r="G422">
        <f>(E422*10)+300000</f>
        <v>325870</v>
      </c>
      <c r="H422">
        <f xml:space="preserve"> (F422*10)+ 700000</f>
        <v>749870</v>
      </c>
      <c r="I422">
        <v>30696</v>
      </c>
    </row>
    <row r="423" spans="1:9" x14ac:dyDescent="0.25">
      <c r="A423" t="s">
        <v>412</v>
      </c>
      <c r="B423" t="s">
        <v>413</v>
      </c>
      <c r="C423" t="s">
        <v>340</v>
      </c>
      <c r="D423" t="s">
        <v>359</v>
      </c>
      <c r="E423">
        <v>2588</v>
      </c>
      <c r="F423">
        <v>2747</v>
      </c>
      <c r="G423">
        <f>(E423*10)+300000</f>
        <v>325880</v>
      </c>
      <c r="H423">
        <f xml:space="preserve"> (F423*10)+ 700000</f>
        <v>727470</v>
      </c>
      <c r="I423">
        <v>30394</v>
      </c>
    </row>
    <row r="424" spans="1:9" x14ac:dyDescent="0.25">
      <c r="A424" t="s">
        <v>815</v>
      </c>
      <c r="B424" t="s">
        <v>438</v>
      </c>
      <c r="C424" t="s">
        <v>340</v>
      </c>
      <c r="D424" t="s">
        <v>359</v>
      </c>
      <c r="E424">
        <v>2626</v>
      </c>
      <c r="F424">
        <v>4562</v>
      </c>
      <c r="G424">
        <f>(E424*10)+300000</f>
        <v>326260</v>
      </c>
      <c r="H424">
        <f xml:space="preserve"> (F424*10)+ 700000</f>
        <v>745620</v>
      </c>
      <c r="I424">
        <v>263619</v>
      </c>
    </row>
    <row r="425" spans="1:9" x14ac:dyDescent="0.25">
      <c r="A425" t="s">
        <v>773</v>
      </c>
      <c r="B425" t="s">
        <v>358</v>
      </c>
      <c r="C425" t="s">
        <v>340</v>
      </c>
      <c r="D425" t="s">
        <v>359</v>
      </c>
      <c r="E425">
        <v>2674</v>
      </c>
      <c r="F425">
        <v>16604</v>
      </c>
      <c r="G425">
        <f>(E425*10)+300000</f>
        <v>326740</v>
      </c>
      <c r="H425">
        <f xml:space="preserve"> (F425*1)+ 700000</f>
        <v>716604</v>
      </c>
      <c r="I425">
        <v>68302</v>
      </c>
    </row>
    <row r="426" spans="1:9" x14ac:dyDescent="0.25">
      <c r="A426" t="s">
        <v>440</v>
      </c>
      <c r="B426" t="s">
        <v>438</v>
      </c>
      <c r="C426" t="s">
        <v>340</v>
      </c>
      <c r="D426" t="s">
        <v>359</v>
      </c>
      <c r="E426">
        <v>2709</v>
      </c>
      <c r="F426">
        <v>4721</v>
      </c>
      <c r="G426">
        <f>(E426*10)+300000</f>
        <v>327090</v>
      </c>
      <c r="H426">
        <f xml:space="preserve"> (F426*10)+ 700000</f>
        <v>747210</v>
      </c>
      <c r="I426">
        <v>30735</v>
      </c>
    </row>
    <row r="427" spans="1:9" x14ac:dyDescent="0.25">
      <c r="A427" t="s">
        <v>811</v>
      </c>
      <c r="B427" t="s">
        <v>416</v>
      </c>
      <c r="C427" t="s">
        <v>340</v>
      </c>
      <c r="D427" t="s">
        <v>359</v>
      </c>
      <c r="E427">
        <v>2764</v>
      </c>
      <c r="F427">
        <v>3082</v>
      </c>
      <c r="G427">
        <f>(E427*10)+300000</f>
        <v>327640</v>
      </c>
      <c r="H427">
        <f xml:space="preserve"> (F427*10)+ 700000</f>
        <v>730820</v>
      </c>
      <c r="I427">
        <v>68443</v>
      </c>
    </row>
    <row r="428" spans="1:9" x14ac:dyDescent="0.25">
      <c r="A428" t="s">
        <v>447</v>
      </c>
      <c r="B428" t="s">
        <v>446</v>
      </c>
      <c r="C428" t="s">
        <v>433</v>
      </c>
      <c r="D428" t="s">
        <v>359</v>
      </c>
      <c r="E428">
        <v>2769</v>
      </c>
      <c r="F428">
        <v>4111</v>
      </c>
      <c r="G428">
        <f>(E428*10)+300000</f>
        <v>327690</v>
      </c>
      <c r="H428">
        <f xml:space="preserve"> (F428*10)+ 700000</f>
        <v>741110</v>
      </c>
      <c r="I428">
        <v>30915</v>
      </c>
    </row>
    <row r="429" spans="1:9" x14ac:dyDescent="0.25">
      <c r="A429" t="s">
        <v>818</v>
      </c>
      <c r="B429" t="s">
        <v>438</v>
      </c>
      <c r="C429" t="s">
        <v>340</v>
      </c>
      <c r="D429" t="s">
        <v>359</v>
      </c>
      <c r="E429">
        <v>2769</v>
      </c>
      <c r="F429">
        <v>4983</v>
      </c>
      <c r="G429">
        <f>(E429*10)+300000</f>
        <v>327690</v>
      </c>
      <c r="H429">
        <f xml:space="preserve"> (F429*10)+ 700000</f>
        <v>749830</v>
      </c>
      <c r="I429">
        <v>278641</v>
      </c>
    </row>
    <row r="430" spans="1:9" x14ac:dyDescent="0.25">
      <c r="A430" t="s">
        <v>817</v>
      </c>
      <c r="B430" t="s">
        <v>438</v>
      </c>
      <c r="C430" t="s">
        <v>340</v>
      </c>
      <c r="D430" t="s">
        <v>359</v>
      </c>
      <c r="E430">
        <v>2776</v>
      </c>
      <c r="F430">
        <v>4685</v>
      </c>
      <c r="G430">
        <f>(E430*10)+300000</f>
        <v>327760</v>
      </c>
      <c r="H430">
        <f xml:space="preserve"> (F430*10)+ 700000</f>
        <v>746850</v>
      </c>
      <c r="I430">
        <v>278638</v>
      </c>
    </row>
    <row r="431" spans="1:9" x14ac:dyDescent="0.25">
      <c r="A431" t="s">
        <v>415</v>
      </c>
      <c r="B431" t="s">
        <v>416</v>
      </c>
      <c r="C431" t="s">
        <v>340</v>
      </c>
      <c r="D431" t="s">
        <v>359</v>
      </c>
      <c r="E431">
        <v>2783</v>
      </c>
      <c r="F431">
        <v>2935</v>
      </c>
      <c r="G431">
        <f>(E431*10)+300000</f>
        <v>327830</v>
      </c>
      <c r="H431">
        <f xml:space="preserve"> (F431*10)+ 700000</f>
        <v>729350</v>
      </c>
      <c r="I431">
        <v>30408</v>
      </c>
    </row>
    <row r="432" spans="1:9" x14ac:dyDescent="0.25">
      <c r="A432" t="s">
        <v>431</v>
      </c>
      <c r="B432" t="s">
        <v>416</v>
      </c>
      <c r="C432" t="s">
        <v>340</v>
      </c>
      <c r="D432" t="s">
        <v>359</v>
      </c>
      <c r="E432">
        <v>2784</v>
      </c>
      <c r="F432">
        <v>3046</v>
      </c>
      <c r="G432">
        <f>(E432*10)+300000</f>
        <v>327840</v>
      </c>
      <c r="H432">
        <f xml:space="preserve"> (F432*10)+ 700000</f>
        <v>730460</v>
      </c>
      <c r="I432">
        <v>30638</v>
      </c>
    </row>
    <row r="433" spans="1:19" x14ac:dyDescent="0.25">
      <c r="A433" t="s">
        <v>825</v>
      </c>
      <c r="B433" t="s">
        <v>438</v>
      </c>
      <c r="C433" t="s">
        <v>340</v>
      </c>
      <c r="D433" t="s">
        <v>359</v>
      </c>
      <c r="E433">
        <v>2791</v>
      </c>
      <c r="F433">
        <v>5045</v>
      </c>
      <c r="G433">
        <f>(E433*10)+300000</f>
        <v>327910</v>
      </c>
      <c r="H433">
        <f xml:space="preserve"> (F433*10)+ 700000</f>
        <v>750450</v>
      </c>
      <c r="I433">
        <v>183018</v>
      </c>
      <c r="S433" t="s">
        <v>826</v>
      </c>
    </row>
    <row r="434" spans="1:19" x14ac:dyDescent="0.25">
      <c r="A434" t="s">
        <v>452</v>
      </c>
      <c r="B434" t="s">
        <v>438</v>
      </c>
      <c r="C434" t="s">
        <v>340</v>
      </c>
      <c r="D434" t="s">
        <v>359</v>
      </c>
      <c r="E434">
        <v>2796</v>
      </c>
      <c r="F434">
        <v>5084</v>
      </c>
      <c r="G434">
        <f>(E434*10)+300000</f>
        <v>327960</v>
      </c>
      <c r="H434">
        <f xml:space="preserve"> (F434*10)+ 700000</f>
        <v>750840</v>
      </c>
      <c r="I434">
        <v>31055</v>
      </c>
    </row>
    <row r="435" spans="1:19" x14ac:dyDescent="0.25">
      <c r="A435" t="s">
        <v>445</v>
      </c>
      <c r="B435" t="s">
        <v>446</v>
      </c>
      <c r="C435" t="s">
        <v>433</v>
      </c>
      <c r="D435" t="s">
        <v>359</v>
      </c>
      <c r="E435">
        <v>2845</v>
      </c>
      <c r="F435">
        <v>4099</v>
      </c>
      <c r="G435">
        <f>(E435*10)+300000</f>
        <v>328450</v>
      </c>
      <c r="H435">
        <f xml:space="preserve"> (F435*10)+ 700000</f>
        <v>740990</v>
      </c>
      <c r="I435">
        <v>30817</v>
      </c>
    </row>
    <row r="436" spans="1:19" x14ac:dyDescent="0.25">
      <c r="A436" t="s">
        <v>432</v>
      </c>
      <c r="B436" t="s">
        <v>432</v>
      </c>
      <c r="C436" t="s">
        <v>433</v>
      </c>
      <c r="D436" t="s">
        <v>359</v>
      </c>
      <c r="E436">
        <v>2868</v>
      </c>
      <c r="F436">
        <v>4878</v>
      </c>
      <c r="G436">
        <f>(E436*10)+300000</f>
        <v>328680</v>
      </c>
      <c r="H436">
        <f xml:space="preserve"> (F436*10)+ 700000</f>
        <v>748780</v>
      </c>
      <c r="I436">
        <v>30686</v>
      </c>
    </row>
    <row r="437" spans="1:19" x14ac:dyDescent="0.25">
      <c r="A437" t="s">
        <v>434</v>
      </c>
      <c r="B437" t="s">
        <v>432</v>
      </c>
      <c r="C437" t="s">
        <v>433</v>
      </c>
      <c r="D437" t="s">
        <v>359</v>
      </c>
      <c r="E437">
        <v>2868</v>
      </c>
      <c r="F437">
        <v>4880</v>
      </c>
      <c r="G437">
        <f>(E437*10)+300000</f>
        <v>328680</v>
      </c>
      <c r="H437">
        <f xml:space="preserve"> (F437*10)+ 700000</f>
        <v>748800</v>
      </c>
      <c r="I437">
        <v>30749</v>
      </c>
    </row>
    <row r="438" spans="1:19" x14ac:dyDescent="0.25">
      <c r="A438" t="s">
        <v>448</v>
      </c>
      <c r="B438" t="s">
        <v>448</v>
      </c>
      <c r="C438" t="s">
        <v>340</v>
      </c>
      <c r="D438" t="s">
        <v>359</v>
      </c>
      <c r="E438">
        <v>2874</v>
      </c>
      <c r="F438">
        <v>4447</v>
      </c>
      <c r="G438">
        <f>(E438*10)+300000</f>
        <v>328740</v>
      </c>
      <c r="H438">
        <f xml:space="preserve"> (F438*10)+ 700000</f>
        <v>744470</v>
      </c>
      <c r="I438">
        <v>30835</v>
      </c>
    </row>
    <row r="439" spans="1:19" x14ac:dyDescent="0.25">
      <c r="A439" t="s">
        <v>453</v>
      </c>
      <c r="B439" t="s">
        <v>438</v>
      </c>
      <c r="C439" t="s">
        <v>340</v>
      </c>
      <c r="D439" t="s">
        <v>359</v>
      </c>
      <c r="E439">
        <v>2905</v>
      </c>
      <c r="F439">
        <v>5083</v>
      </c>
      <c r="G439">
        <f>(E439*10)+300000</f>
        <v>329050</v>
      </c>
      <c r="H439">
        <f xml:space="preserve"> (F439*10)+ 700000</f>
        <v>750830</v>
      </c>
      <c r="I439">
        <v>31086</v>
      </c>
    </row>
    <row r="440" spans="1:19" x14ac:dyDescent="0.25">
      <c r="A440" t="s">
        <v>435</v>
      </c>
      <c r="B440" t="s">
        <v>436</v>
      </c>
      <c r="C440" t="s">
        <v>433</v>
      </c>
      <c r="D440" t="s">
        <v>359</v>
      </c>
      <c r="E440">
        <v>2926</v>
      </c>
      <c r="F440">
        <v>4619</v>
      </c>
      <c r="G440">
        <f>(E440*10)+300000</f>
        <v>329260</v>
      </c>
      <c r="H440">
        <f xml:space="preserve"> (F440*10)+ 700000</f>
        <v>746190</v>
      </c>
      <c r="I440">
        <v>30694</v>
      </c>
    </row>
    <row r="441" spans="1:19" x14ac:dyDescent="0.25">
      <c r="A441" t="s">
        <v>816</v>
      </c>
      <c r="B441" t="s">
        <v>432</v>
      </c>
      <c r="C441" t="s">
        <v>433</v>
      </c>
      <c r="D441" t="s">
        <v>359</v>
      </c>
      <c r="E441">
        <v>2933</v>
      </c>
      <c r="F441">
        <v>4891</v>
      </c>
      <c r="G441">
        <f>(E441*10)+300000</f>
        <v>329330</v>
      </c>
      <c r="H441">
        <f xml:space="preserve"> (F441*10)+ 700000</f>
        <v>748910</v>
      </c>
      <c r="I441">
        <v>271649</v>
      </c>
    </row>
    <row r="442" spans="1:19" x14ac:dyDescent="0.25">
      <c r="A442" t="s">
        <v>451</v>
      </c>
      <c r="B442" t="s">
        <v>436</v>
      </c>
      <c r="C442" t="s">
        <v>433</v>
      </c>
      <c r="D442" t="s">
        <v>359</v>
      </c>
      <c r="E442">
        <v>2995</v>
      </c>
      <c r="F442">
        <v>5028</v>
      </c>
      <c r="G442">
        <f>(E442*10)+300000</f>
        <v>329950</v>
      </c>
      <c r="H442">
        <f xml:space="preserve"> (F442*10)+ 700000</f>
        <v>750280</v>
      </c>
      <c r="I442">
        <v>31053</v>
      </c>
    </row>
    <row r="443" spans="1:19" x14ac:dyDescent="0.25">
      <c r="A443" t="s">
        <v>848</v>
      </c>
      <c r="B443" t="s">
        <v>436</v>
      </c>
      <c r="C443" t="s">
        <v>433</v>
      </c>
      <c r="D443" t="s">
        <v>359</v>
      </c>
      <c r="E443">
        <v>3033</v>
      </c>
      <c r="F443">
        <v>5123</v>
      </c>
      <c r="G443">
        <f>(E443*10)+300000</f>
        <v>330330</v>
      </c>
      <c r="H443">
        <f xml:space="preserve"> (F443*10)+ 700000</f>
        <v>751230</v>
      </c>
      <c r="I443">
        <v>278644</v>
      </c>
    </row>
    <row r="444" spans="1:19" x14ac:dyDescent="0.25">
      <c r="A444" t="s">
        <v>436</v>
      </c>
      <c r="B444" t="s">
        <v>436</v>
      </c>
      <c r="C444" t="s">
        <v>433</v>
      </c>
      <c r="D444" t="s">
        <v>359</v>
      </c>
      <c r="E444">
        <v>3044</v>
      </c>
      <c r="F444">
        <v>5040</v>
      </c>
      <c r="G444">
        <f>(E444*10)+300000</f>
        <v>330440</v>
      </c>
      <c r="H444">
        <f xml:space="preserve"> (F444*10)+ 700000</f>
        <v>750400</v>
      </c>
      <c r="I444">
        <v>32376</v>
      </c>
    </row>
    <row r="445" spans="1:19" x14ac:dyDescent="0.25">
      <c r="A445" t="s">
        <v>462</v>
      </c>
      <c r="B445" t="s">
        <v>462</v>
      </c>
      <c r="C445" t="s">
        <v>340</v>
      </c>
      <c r="D445" t="s">
        <v>359</v>
      </c>
      <c r="E445">
        <v>3078</v>
      </c>
      <c r="F445">
        <v>2996</v>
      </c>
      <c r="G445">
        <f>(E445*10)+300000</f>
        <v>330780</v>
      </c>
      <c r="H445">
        <f xml:space="preserve"> (F445*10)+ 700000</f>
        <v>729960</v>
      </c>
      <c r="I445">
        <v>31710</v>
      </c>
    </row>
    <row r="446" spans="1:19" x14ac:dyDescent="0.25">
      <c r="A446" t="s">
        <v>436</v>
      </c>
      <c r="B446" t="s">
        <v>436</v>
      </c>
      <c r="C446" t="s">
        <v>433</v>
      </c>
      <c r="D446" t="s">
        <v>359</v>
      </c>
      <c r="E446">
        <v>3102</v>
      </c>
      <c r="F446">
        <v>5187</v>
      </c>
      <c r="G446">
        <f>(E446*10)+300000</f>
        <v>331020</v>
      </c>
      <c r="H446">
        <f xml:space="preserve"> (F446*10)+ 700000</f>
        <v>751870</v>
      </c>
      <c r="I446">
        <v>32383</v>
      </c>
    </row>
    <row r="447" spans="1:19" x14ac:dyDescent="0.25">
      <c r="A447" t="s">
        <v>436</v>
      </c>
      <c r="B447" t="s">
        <v>436</v>
      </c>
      <c r="C447" t="s">
        <v>433</v>
      </c>
      <c r="D447" t="s">
        <v>359</v>
      </c>
      <c r="E447">
        <v>3116</v>
      </c>
      <c r="F447">
        <v>5193</v>
      </c>
      <c r="G447">
        <f>(E447*10)+300000</f>
        <v>331160</v>
      </c>
      <c r="H447">
        <f xml:space="preserve"> (F447*10)+ 700000</f>
        <v>751930</v>
      </c>
      <c r="I447">
        <v>32384</v>
      </c>
    </row>
    <row r="448" spans="1:19" x14ac:dyDescent="0.25">
      <c r="A448" t="s">
        <v>835</v>
      </c>
      <c r="B448" t="s">
        <v>836</v>
      </c>
      <c r="C448" t="s">
        <v>433</v>
      </c>
      <c r="D448" t="s">
        <v>359</v>
      </c>
      <c r="E448">
        <v>3165</v>
      </c>
      <c r="F448">
        <v>3525</v>
      </c>
      <c r="G448">
        <f>(E448*10)+300000</f>
        <v>331650</v>
      </c>
      <c r="H448">
        <f xml:space="preserve"> (F448*10)+ 700000</f>
        <v>735250</v>
      </c>
      <c r="I448">
        <v>71855</v>
      </c>
    </row>
    <row r="449" spans="1:9" x14ac:dyDescent="0.25">
      <c r="A449" t="s">
        <v>475</v>
      </c>
      <c r="B449" t="s">
        <v>473</v>
      </c>
      <c r="C449" t="s">
        <v>433</v>
      </c>
      <c r="D449" t="s">
        <v>359</v>
      </c>
      <c r="E449">
        <v>3195</v>
      </c>
      <c r="F449">
        <v>3225</v>
      </c>
      <c r="G449">
        <f>(E449*10)+300000</f>
        <v>331950</v>
      </c>
      <c r="H449">
        <f xml:space="preserve"> (F449*10)+ 700000</f>
        <v>732250</v>
      </c>
      <c r="I449">
        <v>32002</v>
      </c>
    </row>
    <row r="450" spans="1:9" x14ac:dyDescent="0.25">
      <c r="A450" t="s">
        <v>837</v>
      </c>
      <c r="B450" t="s">
        <v>836</v>
      </c>
      <c r="C450" t="s">
        <v>433</v>
      </c>
      <c r="D450" t="s">
        <v>359</v>
      </c>
      <c r="E450">
        <v>3198</v>
      </c>
      <c r="F450">
        <v>3468</v>
      </c>
      <c r="G450">
        <f>(E450*10)+300000</f>
        <v>331980</v>
      </c>
      <c r="H450">
        <f xml:space="preserve"> (F450*10)+ 700000</f>
        <v>734680</v>
      </c>
      <c r="I450">
        <v>71854</v>
      </c>
    </row>
    <row r="451" spans="1:9" x14ac:dyDescent="0.25">
      <c r="A451" t="s">
        <v>474</v>
      </c>
      <c r="B451" t="s">
        <v>473</v>
      </c>
      <c r="C451" t="s">
        <v>433</v>
      </c>
      <c r="D451" t="s">
        <v>359</v>
      </c>
      <c r="E451">
        <v>3321</v>
      </c>
      <c r="F451">
        <v>3279</v>
      </c>
      <c r="G451">
        <f>(E451*10)+300000</f>
        <v>333210</v>
      </c>
      <c r="H451">
        <f xml:space="preserve"> (F451*10)+ 700000</f>
        <v>732790</v>
      </c>
      <c r="I451">
        <v>32052</v>
      </c>
    </row>
    <row r="452" spans="1:9" x14ac:dyDescent="0.25">
      <c r="A452" t="s">
        <v>468</v>
      </c>
      <c r="B452" t="s">
        <v>468</v>
      </c>
      <c r="C452" t="s">
        <v>433</v>
      </c>
      <c r="D452" t="s">
        <v>359</v>
      </c>
      <c r="E452">
        <v>3326</v>
      </c>
      <c r="F452">
        <v>3716</v>
      </c>
      <c r="G452">
        <f>(E452*10)+300000</f>
        <v>333260</v>
      </c>
      <c r="H452">
        <f xml:space="preserve"> (F452*10)+ 700000</f>
        <v>737160</v>
      </c>
      <c r="I452">
        <v>31904</v>
      </c>
    </row>
    <row r="453" spans="1:9" x14ac:dyDescent="0.25">
      <c r="A453" t="s">
        <v>469</v>
      </c>
      <c r="B453" t="s">
        <v>468</v>
      </c>
      <c r="C453" t="s">
        <v>433</v>
      </c>
      <c r="D453" t="s">
        <v>359</v>
      </c>
      <c r="E453">
        <v>3345</v>
      </c>
      <c r="F453">
        <v>3591</v>
      </c>
      <c r="G453">
        <f>(E453*10)+300000</f>
        <v>333450</v>
      </c>
      <c r="H453">
        <f xml:space="preserve"> (F453*10)+ 700000</f>
        <v>735910</v>
      </c>
      <c r="I453">
        <v>31896</v>
      </c>
    </row>
    <row r="454" spans="1:9" x14ac:dyDescent="0.25">
      <c r="A454" t="s">
        <v>849</v>
      </c>
      <c r="B454" t="s">
        <v>289</v>
      </c>
      <c r="C454" t="s">
        <v>278</v>
      </c>
      <c r="D454" t="s">
        <v>359</v>
      </c>
      <c r="E454">
        <v>3397</v>
      </c>
      <c r="F454">
        <v>9636</v>
      </c>
      <c r="G454">
        <f>(E454*10)+300000</f>
        <v>333970</v>
      </c>
      <c r="H454">
        <f xml:space="preserve"> (F454*10)+ 700000</f>
        <v>796360</v>
      </c>
      <c r="I454">
        <v>152685</v>
      </c>
    </row>
    <row r="455" spans="1:9" x14ac:dyDescent="0.25">
      <c r="A455" t="s">
        <v>476</v>
      </c>
      <c r="B455" t="s">
        <v>473</v>
      </c>
      <c r="C455" t="s">
        <v>340</v>
      </c>
      <c r="D455" t="s">
        <v>359</v>
      </c>
      <c r="E455">
        <v>3437</v>
      </c>
      <c r="F455">
        <v>3055</v>
      </c>
      <c r="G455">
        <f>(E455*10)+300000</f>
        <v>334370</v>
      </c>
      <c r="H455">
        <f xml:space="preserve"> (F455*10)+ 700000</f>
        <v>730550</v>
      </c>
      <c r="I455">
        <v>32011</v>
      </c>
    </row>
    <row r="456" spans="1:9" x14ac:dyDescent="0.25">
      <c r="A456" t="s">
        <v>843</v>
      </c>
      <c r="B456" t="s">
        <v>436</v>
      </c>
      <c r="C456" t="s">
        <v>433</v>
      </c>
      <c r="D456" t="s">
        <v>359</v>
      </c>
      <c r="E456">
        <v>3459</v>
      </c>
      <c r="F456">
        <v>4983</v>
      </c>
      <c r="G456">
        <f>(E456*10)+300000</f>
        <v>334590</v>
      </c>
      <c r="H456">
        <f xml:space="preserve"> (F456*10)+ 700000</f>
        <v>749830</v>
      </c>
      <c r="I456">
        <v>78292</v>
      </c>
    </row>
    <row r="457" spans="1:9" x14ac:dyDescent="0.25">
      <c r="A457" t="s">
        <v>456</v>
      </c>
      <c r="B457" t="s">
        <v>457</v>
      </c>
      <c r="C457" t="s">
        <v>407</v>
      </c>
      <c r="D457" t="s">
        <v>359</v>
      </c>
      <c r="E457">
        <v>3524</v>
      </c>
      <c r="F457">
        <v>11</v>
      </c>
      <c r="G457">
        <f>(E457*10)+300000</f>
        <v>335240</v>
      </c>
      <c r="H457">
        <f xml:space="preserve"> (F457*10)+ 700000</f>
        <v>700110</v>
      </c>
      <c r="I457">
        <v>31324</v>
      </c>
    </row>
    <row r="458" spans="1:9" x14ac:dyDescent="0.25">
      <c r="A458" t="s">
        <v>472</v>
      </c>
      <c r="B458" t="s">
        <v>473</v>
      </c>
      <c r="C458" t="s">
        <v>473</v>
      </c>
      <c r="D458" t="s">
        <v>359</v>
      </c>
      <c r="E458">
        <v>3547</v>
      </c>
      <c r="F458">
        <v>3292</v>
      </c>
      <c r="G458">
        <f>(E458*10)+300000</f>
        <v>335470</v>
      </c>
      <c r="H458">
        <f xml:space="preserve"> (F458*10)+ 700000</f>
        <v>732920</v>
      </c>
      <c r="I458">
        <v>31966</v>
      </c>
    </row>
    <row r="459" spans="1:9" x14ac:dyDescent="0.25">
      <c r="A459" t="s">
        <v>847</v>
      </c>
      <c r="B459" t="s">
        <v>482</v>
      </c>
      <c r="C459" t="s">
        <v>433</v>
      </c>
      <c r="D459" t="s">
        <v>359</v>
      </c>
      <c r="E459">
        <v>3748</v>
      </c>
      <c r="F459">
        <v>5820</v>
      </c>
      <c r="G459">
        <f>(E459*10)+300000</f>
        <v>337480</v>
      </c>
      <c r="H459">
        <f xml:space="preserve"> (F459*10)+ 700000</f>
        <v>758200</v>
      </c>
      <c r="I459">
        <v>72309</v>
      </c>
    </row>
    <row r="460" spans="1:9" x14ac:dyDescent="0.25">
      <c r="A460" t="s">
        <v>846</v>
      </c>
      <c r="B460" t="s">
        <v>482</v>
      </c>
      <c r="C460" t="s">
        <v>433</v>
      </c>
      <c r="D460" t="s">
        <v>359</v>
      </c>
      <c r="E460">
        <v>3755</v>
      </c>
      <c r="F460">
        <v>5865</v>
      </c>
      <c r="G460">
        <f>(E460*10)+300000</f>
        <v>337550</v>
      </c>
      <c r="H460">
        <f xml:space="preserve"> (F460*10)+ 700000</f>
        <v>758650</v>
      </c>
      <c r="I460">
        <v>72307</v>
      </c>
    </row>
    <row r="461" spans="1:9" x14ac:dyDescent="0.25">
      <c r="A461" t="s">
        <v>481</v>
      </c>
      <c r="B461" t="s">
        <v>482</v>
      </c>
      <c r="C461" t="s">
        <v>433</v>
      </c>
      <c r="D461" t="s">
        <v>359</v>
      </c>
      <c r="E461">
        <v>3873</v>
      </c>
      <c r="F461">
        <v>5788</v>
      </c>
      <c r="G461">
        <f>(E461*10)+300000</f>
        <v>338730</v>
      </c>
      <c r="H461">
        <f xml:space="preserve"> (F461*10)+ 700000</f>
        <v>757880</v>
      </c>
      <c r="I461">
        <v>32218</v>
      </c>
    </row>
    <row r="462" spans="1:9" x14ac:dyDescent="0.25">
      <c r="A462" t="s">
        <v>486</v>
      </c>
      <c r="B462" t="s">
        <v>487</v>
      </c>
      <c r="C462" t="s">
        <v>433</v>
      </c>
      <c r="D462" t="s">
        <v>359</v>
      </c>
      <c r="E462">
        <v>3920</v>
      </c>
      <c r="F462">
        <v>5899</v>
      </c>
      <c r="G462">
        <f>(E462*10)+300000</f>
        <v>339200</v>
      </c>
      <c r="H462">
        <f xml:space="preserve"> (F462*10)+ 700000</f>
        <v>758990</v>
      </c>
      <c r="I462">
        <v>32214</v>
      </c>
    </row>
    <row r="463" spans="1:9" x14ac:dyDescent="0.25">
      <c r="A463" t="s">
        <v>494</v>
      </c>
      <c r="B463" t="s">
        <v>289</v>
      </c>
      <c r="C463" t="s">
        <v>278</v>
      </c>
      <c r="D463" t="s">
        <v>359</v>
      </c>
      <c r="E463">
        <v>3928</v>
      </c>
      <c r="F463">
        <v>9742</v>
      </c>
      <c r="G463">
        <f>(E463*10)+300000</f>
        <v>339280</v>
      </c>
      <c r="H463">
        <f xml:space="preserve"> (F463*10)+ 700000</f>
        <v>797420</v>
      </c>
      <c r="I463">
        <v>32455</v>
      </c>
    </row>
    <row r="464" spans="1:9" x14ac:dyDescent="0.25">
      <c r="A464" t="s">
        <v>466</v>
      </c>
      <c r="B464" t="s">
        <v>467</v>
      </c>
      <c r="C464" t="s">
        <v>433</v>
      </c>
      <c r="D464" t="s">
        <v>359</v>
      </c>
      <c r="E464">
        <v>3945</v>
      </c>
      <c r="F464">
        <v>3863</v>
      </c>
      <c r="G464">
        <f>(E464*10)+300000</f>
        <v>339450</v>
      </c>
      <c r="H464">
        <f xml:space="preserve"> (F464*10)+ 700000</f>
        <v>738630</v>
      </c>
      <c r="I464">
        <v>31863</v>
      </c>
    </row>
    <row r="465" spans="1:9" x14ac:dyDescent="0.25">
      <c r="A465" t="s">
        <v>484</v>
      </c>
      <c r="B465" t="s">
        <v>482</v>
      </c>
      <c r="C465" t="s">
        <v>433</v>
      </c>
      <c r="D465" t="s">
        <v>359</v>
      </c>
      <c r="E465">
        <v>3971</v>
      </c>
      <c r="F465">
        <v>5821</v>
      </c>
      <c r="G465">
        <f>(E465*10)+300000</f>
        <v>339710</v>
      </c>
      <c r="H465">
        <f xml:space="preserve"> (F465*10)+ 700000</f>
        <v>758210</v>
      </c>
      <c r="I465">
        <v>32201</v>
      </c>
    </row>
    <row r="466" spans="1:9" x14ac:dyDescent="0.25">
      <c r="A466" t="s">
        <v>504</v>
      </c>
      <c r="B466" t="s">
        <v>467</v>
      </c>
      <c r="C466" t="s">
        <v>433</v>
      </c>
      <c r="D466" t="s">
        <v>359</v>
      </c>
      <c r="E466">
        <v>4091</v>
      </c>
      <c r="F466">
        <v>3932</v>
      </c>
      <c r="G466">
        <f>(E466*10)+300000</f>
        <v>340910</v>
      </c>
      <c r="H466">
        <f xml:space="preserve"> (F466*10)+ 700000</f>
        <v>739320</v>
      </c>
      <c r="I466">
        <v>33386</v>
      </c>
    </row>
    <row r="467" spans="1:9" x14ac:dyDescent="0.25">
      <c r="A467" t="s">
        <v>505</v>
      </c>
      <c r="B467" t="s">
        <v>467</v>
      </c>
      <c r="C467" t="s">
        <v>433</v>
      </c>
      <c r="D467" t="s">
        <v>359</v>
      </c>
      <c r="E467">
        <v>4137</v>
      </c>
      <c r="F467">
        <v>3807</v>
      </c>
      <c r="G467">
        <f>(E467*10)+300000</f>
        <v>341370</v>
      </c>
      <c r="H467">
        <f xml:space="preserve"> (F467*10)+ 700000</f>
        <v>738070</v>
      </c>
      <c r="I467">
        <v>33358</v>
      </c>
    </row>
    <row r="468" spans="1:9" x14ac:dyDescent="0.25">
      <c r="A468" t="s">
        <v>508</v>
      </c>
      <c r="B468" t="s">
        <v>509</v>
      </c>
      <c r="C468" t="s">
        <v>473</v>
      </c>
      <c r="D468" t="s">
        <v>359</v>
      </c>
      <c r="E468">
        <v>4142</v>
      </c>
      <c r="F468">
        <v>3441</v>
      </c>
      <c r="G468">
        <f>(E468*10)+300000</f>
        <v>341420</v>
      </c>
      <c r="H468">
        <f xml:space="preserve"> (F468*10)+ 700000</f>
        <v>734410</v>
      </c>
      <c r="I468">
        <v>33526</v>
      </c>
    </row>
    <row r="469" spans="1:9" x14ac:dyDescent="0.25">
      <c r="A469" t="s">
        <v>869</v>
      </c>
      <c r="B469" t="s">
        <v>511</v>
      </c>
      <c r="C469" t="s">
        <v>433</v>
      </c>
      <c r="D469" t="s">
        <v>359</v>
      </c>
      <c r="E469">
        <v>4174</v>
      </c>
      <c r="F469">
        <v>5957</v>
      </c>
      <c r="G469">
        <f>(E469*10)+300000</f>
        <v>341740</v>
      </c>
      <c r="H469">
        <f xml:space="preserve"> (F469*10)+ 700000</f>
        <v>759570</v>
      </c>
      <c r="I469">
        <v>285823</v>
      </c>
    </row>
    <row r="470" spans="1:9" x14ac:dyDescent="0.25">
      <c r="A470" t="s">
        <v>512</v>
      </c>
      <c r="B470" t="s">
        <v>482</v>
      </c>
      <c r="C470" t="s">
        <v>433</v>
      </c>
      <c r="D470" t="s">
        <v>359</v>
      </c>
      <c r="E470">
        <v>4237</v>
      </c>
      <c r="F470">
        <v>5810</v>
      </c>
      <c r="G470">
        <f>(E470*10)+300000</f>
        <v>342370</v>
      </c>
      <c r="H470">
        <f xml:space="preserve"> (F470*10)+ 700000</f>
        <v>758100</v>
      </c>
      <c r="I470">
        <v>33786</v>
      </c>
    </row>
    <row r="471" spans="1:9" x14ac:dyDescent="0.25">
      <c r="A471" t="s">
        <v>853</v>
      </c>
      <c r="B471" t="s">
        <v>854</v>
      </c>
      <c r="C471" t="s">
        <v>407</v>
      </c>
      <c r="D471" t="s">
        <v>359</v>
      </c>
      <c r="E471">
        <v>4388</v>
      </c>
      <c r="F471">
        <v>2538</v>
      </c>
      <c r="G471">
        <f>(E471*10)+300000</f>
        <v>343880</v>
      </c>
      <c r="H471">
        <f xml:space="preserve"> (F471*10)+ 700000</f>
        <v>725380</v>
      </c>
      <c r="I471">
        <v>128015</v>
      </c>
    </row>
    <row r="472" spans="1:9" x14ac:dyDescent="0.25">
      <c r="A472" t="s">
        <v>502</v>
      </c>
      <c r="B472" t="s">
        <v>503</v>
      </c>
      <c r="C472" t="s">
        <v>433</v>
      </c>
      <c r="D472" t="s">
        <v>359</v>
      </c>
      <c r="E472">
        <v>4563</v>
      </c>
      <c r="F472">
        <v>3542</v>
      </c>
      <c r="G472">
        <f>(E472*10)+300000</f>
        <v>345630</v>
      </c>
      <c r="H472">
        <f xml:space="preserve"> (F472*10)+ 700000</f>
        <v>735420</v>
      </c>
      <c r="I472">
        <v>33348</v>
      </c>
    </row>
    <row r="473" spans="1:9" x14ac:dyDescent="0.25">
      <c r="A473" t="s">
        <v>870</v>
      </c>
      <c r="B473" t="s">
        <v>516</v>
      </c>
      <c r="C473" t="s">
        <v>433</v>
      </c>
      <c r="D473" t="s">
        <v>359</v>
      </c>
      <c r="E473">
        <v>4645</v>
      </c>
      <c r="F473">
        <v>5007</v>
      </c>
      <c r="G473">
        <f>(E473*10)+300000</f>
        <v>346450</v>
      </c>
      <c r="H473">
        <f xml:space="preserve"> (F473*10)+ 700000</f>
        <v>750070</v>
      </c>
      <c r="I473">
        <v>68334</v>
      </c>
    </row>
    <row r="474" spans="1:9" x14ac:dyDescent="0.25">
      <c r="A474" t="s">
        <v>868</v>
      </c>
      <c r="B474" t="s">
        <v>511</v>
      </c>
      <c r="C474" t="s">
        <v>433</v>
      </c>
      <c r="D474" t="s">
        <v>359</v>
      </c>
      <c r="E474">
        <v>4860</v>
      </c>
      <c r="F474">
        <v>5825</v>
      </c>
      <c r="G474">
        <f>(E474*10)+300000</f>
        <v>348600</v>
      </c>
      <c r="H474">
        <f xml:space="preserve"> (F474*10)+ 700000</f>
        <v>758250</v>
      </c>
      <c r="I474">
        <v>286411</v>
      </c>
    </row>
    <row r="475" spans="1:9" x14ac:dyDescent="0.25">
      <c r="A475" t="s">
        <v>513</v>
      </c>
      <c r="B475" t="s">
        <v>514</v>
      </c>
      <c r="C475" t="s">
        <v>433</v>
      </c>
      <c r="D475" t="s">
        <v>359</v>
      </c>
      <c r="E475">
        <v>4897</v>
      </c>
      <c r="F475">
        <v>5204</v>
      </c>
      <c r="G475">
        <f>(E475*10)+300000</f>
        <v>348970</v>
      </c>
      <c r="H475">
        <f xml:space="preserve"> (F475*10)+ 700000</f>
        <v>752040</v>
      </c>
      <c r="I475">
        <v>33777</v>
      </c>
    </row>
    <row r="476" spans="1:9" x14ac:dyDescent="0.25">
      <c r="A476" t="s">
        <v>506</v>
      </c>
      <c r="B476" t="s">
        <v>507</v>
      </c>
      <c r="C476" t="s">
        <v>433</v>
      </c>
      <c r="D476" t="s">
        <v>359</v>
      </c>
      <c r="E476">
        <v>4948</v>
      </c>
      <c r="F476">
        <v>3379</v>
      </c>
      <c r="G476">
        <f>(E476*10)+300000</f>
        <v>349480</v>
      </c>
      <c r="H476">
        <f xml:space="preserve"> (F476*10)+ 700000</f>
        <v>733790</v>
      </c>
      <c r="I476">
        <v>68212</v>
      </c>
    </row>
    <row r="477" spans="1:9" x14ac:dyDescent="0.25">
      <c r="A477" t="s">
        <v>518</v>
      </c>
      <c r="B477" t="s">
        <v>519</v>
      </c>
      <c r="C477" t="s">
        <v>433</v>
      </c>
      <c r="D477" t="s">
        <v>359</v>
      </c>
      <c r="E477">
        <v>4980</v>
      </c>
      <c r="F477">
        <v>6247</v>
      </c>
      <c r="G477">
        <f>(E477*10)+300000</f>
        <v>349800</v>
      </c>
      <c r="H477">
        <f xml:space="preserve"> (F477*10)+ 700000</f>
        <v>762470</v>
      </c>
      <c r="I477">
        <v>33894</v>
      </c>
    </row>
    <row r="478" spans="1:9" x14ac:dyDescent="0.25">
      <c r="A478" t="s">
        <v>521</v>
      </c>
      <c r="B478" t="s">
        <v>522</v>
      </c>
      <c r="C478" t="s">
        <v>407</v>
      </c>
      <c r="D478" t="s">
        <v>359</v>
      </c>
      <c r="E478">
        <v>5004</v>
      </c>
      <c r="F478">
        <v>632</v>
      </c>
      <c r="G478">
        <f>(E478*10)+300000</f>
        <v>350040</v>
      </c>
      <c r="H478">
        <f xml:space="preserve"> (F478*10)+ 700000</f>
        <v>706320</v>
      </c>
      <c r="I478">
        <v>34041</v>
      </c>
    </row>
    <row r="479" spans="1:9" x14ac:dyDescent="0.25">
      <c r="A479" t="s">
        <v>884</v>
      </c>
      <c r="B479" t="s">
        <v>511</v>
      </c>
      <c r="C479" t="s">
        <v>433</v>
      </c>
      <c r="D479" t="s">
        <v>359</v>
      </c>
      <c r="E479">
        <v>5030</v>
      </c>
      <c r="F479">
        <v>5850</v>
      </c>
      <c r="G479">
        <f>(E479*10)+300000</f>
        <v>350300</v>
      </c>
      <c r="H479">
        <f xml:space="preserve"> (F479*10)+ 700000</f>
        <v>758500</v>
      </c>
      <c r="I479">
        <v>72319</v>
      </c>
    </row>
    <row r="480" spans="1:9" x14ac:dyDescent="0.25">
      <c r="A480" t="s">
        <v>523</v>
      </c>
      <c r="B480" t="s">
        <v>524</v>
      </c>
      <c r="C480" t="s">
        <v>407</v>
      </c>
      <c r="D480" t="s">
        <v>359</v>
      </c>
      <c r="E480">
        <v>5037</v>
      </c>
      <c r="F480">
        <v>95</v>
      </c>
      <c r="G480">
        <f>(E480*10)+300000</f>
        <v>350370</v>
      </c>
      <c r="H480">
        <f xml:space="preserve"> (F480*10)+ 700000</f>
        <v>700950</v>
      </c>
      <c r="I480">
        <v>34198</v>
      </c>
    </row>
    <row r="481" spans="1:9" x14ac:dyDescent="0.25">
      <c r="A481" t="s">
        <v>880</v>
      </c>
      <c r="B481" t="s">
        <v>539</v>
      </c>
      <c r="C481" t="s">
        <v>433</v>
      </c>
      <c r="D481" t="s">
        <v>359</v>
      </c>
      <c r="E481">
        <v>5090</v>
      </c>
      <c r="F481">
        <v>3409</v>
      </c>
      <c r="G481">
        <f>(E481*10)+300000</f>
        <v>350900</v>
      </c>
      <c r="H481">
        <f xml:space="preserve"> (F481*10)+ 700000</f>
        <v>734090</v>
      </c>
      <c r="I481">
        <v>143987</v>
      </c>
    </row>
    <row r="482" spans="1:9" x14ac:dyDescent="0.25">
      <c r="A482" t="s">
        <v>882</v>
      </c>
      <c r="B482" t="s">
        <v>546</v>
      </c>
      <c r="C482" t="s">
        <v>433</v>
      </c>
      <c r="D482" t="s">
        <v>359</v>
      </c>
      <c r="E482">
        <v>5179</v>
      </c>
      <c r="F482">
        <v>4718</v>
      </c>
      <c r="G482">
        <f>(E482*10)+300000</f>
        <v>351790</v>
      </c>
      <c r="H482">
        <f xml:space="preserve"> (F482*10)+ 700000</f>
        <v>747180</v>
      </c>
      <c r="I482">
        <v>278680</v>
      </c>
    </row>
    <row r="483" spans="1:9" x14ac:dyDescent="0.25">
      <c r="A483" t="s">
        <v>896</v>
      </c>
      <c r="B483" t="s">
        <v>891</v>
      </c>
      <c r="C483" t="s">
        <v>433</v>
      </c>
      <c r="D483" t="s">
        <v>359</v>
      </c>
      <c r="E483">
        <v>5241</v>
      </c>
      <c r="F483">
        <v>6338</v>
      </c>
      <c r="G483">
        <f>(E483*10)+300000</f>
        <v>352410</v>
      </c>
      <c r="H483">
        <f xml:space="preserve"> (F483*10)+ 700000</f>
        <v>763380</v>
      </c>
      <c r="I483">
        <v>73154</v>
      </c>
    </row>
    <row r="484" spans="1:9" x14ac:dyDescent="0.25">
      <c r="A484" t="s">
        <v>551</v>
      </c>
      <c r="B484" t="s">
        <v>552</v>
      </c>
      <c r="C484" t="s">
        <v>433</v>
      </c>
      <c r="D484" t="s">
        <v>359</v>
      </c>
      <c r="E484">
        <v>5258</v>
      </c>
      <c r="F484">
        <v>5961</v>
      </c>
      <c r="G484">
        <f>(E484*10)+300000</f>
        <v>352580</v>
      </c>
      <c r="H484">
        <f xml:space="preserve"> (F484*10)+ 700000</f>
        <v>759610</v>
      </c>
      <c r="I484">
        <v>34836</v>
      </c>
    </row>
    <row r="485" spans="1:9" x14ac:dyDescent="0.25">
      <c r="A485" t="s">
        <v>548</v>
      </c>
      <c r="B485" t="s">
        <v>549</v>
      </c>
      <c r="C485" t="s">
        <v>433</v>
      </c>
      <c r="D485" t="s">
        <v>359</v>
      </c>
      <c r="E485">
        <v>5280</v>
      </c>
      <c r="F485">
        <v>5665</v>
      </c>
      <c r="G485">
        <f>(E485*10)+300000</f>
        <v>352800</v>
      </c>
      <c r="H485">
        <f xml:space="preserve"> (F485*10)+ 700000</f>
        <v>756650</v>
      </c>
      <c r="I485">
        <v>34793</v>
      </c>
    </row>
    <row r="486" spans="1:9" x14ac:dyDescent="0.25">
      <c r="A486" t="s">
        <v>897</v>
      </c>
      <c r="B486" t="s">
        <v>891</v>
      </c>
      <c r="C486" t="s">
        <v>433</v>
      </c>
      <c r="D486" t="s">
        <v>359</v>
      </c>
      <c r="E486">
        <v>5303</v>
      </c>
      <c r="F486">
        <v>6439</v>
      </c>
      <c r="G486">
        <f>(E486*10)+300000</f>
        <v>353030</v>
      </c>
      <c r="H486">
        <f xml:space="preserve"> (F486*10)+ 700000</f>
        <v>764390</v>
      </c>
      <c r="I486">
        <v>251619</v>
      </c>
    </row>
    <row r="487" spans="1:9" x14ac:dyDescent="0.25">
      <c r="A487" t="s">
        <v>885</v>
      </c>
      <c r="B487" t="s">
        <v>549</v>
      </c>
      <c r="C487" t="s">
        <v>433</v>
      </c>
      <c r="D487" t="s">
        <v>359</v>
      </c>
      <c r="E487">
        <v>5323</v>
      </c>
      <c r="F487">
        <v>5564</v>
      </c>
      <c r="G487">
        <f>(E487*10)+300000</f>
        <v>353230</v>
      </c>
      <c r="H487">
        <f xml:space="preserve"> (F487*10)+ 700000</f>
        <v>755640</v>
      </c>
      <c r="I487">
        <v>135339</v>
      </c>
    </row>
    <row r="488" spans="1:9" x14ac:dyDescent="0.25">
      <c r="A488" t="s">
        <v>553</v>
      </c>
      <c r="B488" t="s">
        <v>552</v>
      </c>
      <c r="C488" t="s">
        <v>433</v>
      </c>
      <c r="D488" t="s">
        <v>359</v>
      </c>
      <c r="E488">
        <v>5351</v>
      </c>
      <c r="F488">
        <v>5965</v>
      </c>
      <c r="G488">
        <f>(E488*10)+300000</f>
        <v>353510</v>
      </c>
      <c r="H488">
        <f xml:space="preserve"> (F488*10)+ 700000</f>
        <v>759650</v>
      </c>
      <c r="I488">
        <v>34854</v>
      </c>
    </row>
    <row r="489" spans="1:9" x14ac:dyDescent="0.25">
      <c r="A489" t="s">
        <v>537</v>
      </c>
      <c r="B489" t="s">
        <v>532</v>
      </c>
      <c r="C489" t="s">
        <v>433</v>
      </c>
      <c r="D489" t="s">
        <v>359</v>
      </c>
      <c r="E489">
        <v>5369</v>
      </c>
      <c r="F489">
        <v>3860</v>
      </c>
      <c r="G489">
        <f>(E489*10)+300000</f>
        <v>353690</v>
      </c>
      <c r="H489">
        <f xml:space="preserve"> (F489*10)+ 700000</f>
        <v>738600</v>
      </c>
      <c r="I489">
        <v>34532</v>
      </c>
    </row>
    <row r="490" spans="1:9" x14ac:dyDescent="0.25">
      <c r="A490" t="s">
        <v>877</v>
      </c>
      <c r="B490" t="s">
        <v>532</v>
      </c>
      <c r="C490" t="s">
        <v>433</v>
      </c>
      <c r="D490" t="s">
        <v>359</v>
      </c>
      <c r="E490">
        <v>5441</v>
      </c>
      <c r="F490">
        <v>3724</v>
      </c>
      <c r="G490">
        <f>(E490*10)+300000</f>
        <v>354410</v>
      </c>
      <c r="H490">
        <f xml:space="preserve"> (F490*10)+ 700000</f>
        <v>737240</v>
      </c>
      <c r="I490">
        <v>262314</v>
      </c>
    </row>
    <row r="491" spans="1:9" x14ac:dyDescent="0.25">
      <c r="A491" t="s">
        <v>550</v>
      </c>
      <c r="B491" t="s">
        <v>549</v>
      </c>
      <c r="C491" t="s">
        <v>433</v>
      </c>
      <c r="D491" t="s">
        <v>359</v>
      </c>
      <c r="E491">
        <v>5481</v>
      </c>
      <c r="F491">
        <v>5758</v>
      </c>
      <c r="G491">
        <f>(E491*10)+300000</f>
        <v>354810</v>
      </c>
      <c r="H491">
        <f xml:space="preserve"> (F491*10)+ 700000</f>
        <v>757580</v>
      </c>
      <c r="I491">
        <v>34835</v>
      </c>
    </row>
    <row r="492" spans="1:9" x14ac:dyDescent="0.25">
      <c r="A492" t="s">
        <v>892</v>
      </c>
      <c r="B492" t="s">
        <v>891</v>
      </c>
      <c r="C492" t="s">
        <v>433</v>
      </c>
      <c r="D492" t="s">
        <v>359</v>
      </c>
      <c r="E492">
        <v>5507</v>
      </c>
      <c r="F492">
        <v>6245</v>
      </c>
      <c r="G492">
        <f>(E492*10)+300000</f>
        <v>355070</v>
      </c>
      <c r="H492">
        <f xml:space="preserve"> (F492*10)+ 700000</f>
        <v>762450</v>
      </c>
      <c r="I492">
        <v>90527</v>
      </c>
    </row>
    <row r="493" spans="1:9" x14ac:dyDescent="0.25">
      <c r="A493" t="s">
        <v>556</v>
      </c>
      <c r="B493" t="s">
        <v>556</v>
      </c>
      <c r="C493" t="s">
        <v>278</v>
      </c>
      <c r="D493" t="s">
        <v>359</v>
      </c>
      <c r="E493">
        <v>5521</v>
      </c>
      <c r="F493">
        <v>9706</v>
      </c>
      <c r="G493">
        <f>(E493*10)+300000</f>
        <v>355210</v>
      </c>
      <c r="H493">
        <f xml:space="preserve"> (F493*10)+ 700000</f>
        <v>797060</v>
      </c>
      <c r="I493">
        <v>168319</v>
      </c>
    </row>
    <row r="494" spans="1:9" x14ac:dyDescent="0.25">
      <c r="A494" t="s">
        <v>526</v>
      </c>
      <c r="B494" t="s">
        <v>527</v>
      </c>
      <c r="C494" t="s">
        <v>407</v>
      </c>
      <c r="D494" t="s">
        <v>359</v>
      </c>
      <c r="E494">
        <v>5538</v>
      </c>
      <c r="F494">
        <v>1492</v>
      </c>
      <c r="G494">
        <f>(E494*10)+300000</f>
        <v>355380</v>
      </c>
      <c r="H494">
        <f xml:space="preserve"> (F494*10)+ 700000</f>
        <v>714920</v>
      </c>
      <c r="I494">
        <v>34419</v>
      </c>
    </row>
    <row r="495" spans="1:9" x14ac:dyDescent="0.25">
      <c r="A495" t="s">
        <v>898</v>
      </c>
      <c r="B495" t="s">
        <v>556</v>
      </c>
      <c r="C495" t="s">
        <v>278</v>
      </c>
      <c r="D495" t="s">
        <v>359</v>
      </c>
      <c r="E495">
        <v>5550</v>
      </c>
      <c r="F495">
        <v>9640</v>
      </c>
      <c r="G495">
        <f>(E495*10)+300000</f>
        <v>355500</v>
      </c>
      <c r="H495">
        <f xml:space="preserve"> (F495*10)+ 700000</f>
        <v>796400</v>
      </c>
      <c r="I495">
        <v>77194</v>
      </c>
    </row>
    <row r="496" spans="1:9" x14ac:dyDescent="0.25">
      <c r="A496" t="s">
        <v>557</v>
      </c>
      <c r="B496" t="s">
        <v>556</v>
      </c>
      <c r="C496" t="s">
        <v>278</v>
      </c>
      <c r="D496" t="s">
        <v>359</v>
      </c>
      <c r="E496">
        <v>5684</v>
      </c>
      <c r="F496">
        <v>9620</v>
      </c>
      <c r="G496">
        <f>(E496*10)+300000</f>
        <v>356840</v>
      </c>
      <c r="H496">
        <f xml:space="preserve"> (F496*10)+ 700000</f>
        <v>796200</v>
      </c>
      <c r="I496">
        <v>35253</v>
      </c>
    </row>
    <row r="497" spans="1:9" x14ac:dyDescent="0.25">
      <c r="A497" t="s">
        <v>883</v>
      </c>
      <c r="B497" t="s">
        <v>580</v>
      </c>
      <c r="C497" t="s">
        <v>433</v>
      </c>
      <c r="D497" t="s">
        <v>359</v>
      </c>
      <c r="E497">
        <v>5723</v>
      </c>
      <c r="F497">
        <v>5998</v>
      </c>
      <c r="G497">
        <f>(E497*10)+300000</f>
        <v>357230</v>
      </c>
      <c r="H497">
        <f xml:space="preserve"> (F497*10)+ 700000</f>
        <v>759980</v>
      </c>
      <c r="I497">
        <v>305636</v>
      </c>
    </row>
    <row r="498" spans="1:9" x14ac:dyDescent="0.25">
      <c r="A498" t="s">
        <v>881</v>
      </c>
      <c r="B498" t="s">
        <v>546</v>
      </c>
      <c r="C498" t="s">
        <v>433</v>
      </c>
      <c r="D498" t="s">
        <v>359</v>
      </c>
      <c r="E498">
        <v>5730</v>
      </c>
      <c r="F498">
        <v>4984</v>
      </c>
      <c r="G498">
        <f>(E498*10)+300000</f>
        <v>357300</v>
      </c>
      <c r="H498">
        <f xml:space="preserve"> (F498*10)+ 700000</f>
        <v>749840</v>
      </c>
      <c r="I498">
        <v>143326</v>
      </c>
    </row>
    <row r="499" spans="1:9" x14ac:dyDescent="0.25">
      <c r="A499" t="s">
        <v>535</v>
      </c>
      <c r="B499" t="s">
        <v>532</v>
      </c>
      <c r="C499" t="s">
        <v>433</v>
      </c>
      <c r="D499" t="s">
        <v>359</v>
      </c>
      <c r="E499">
        <v>5760</v>
      </c>
      <c r="F499">
        <v>3719</v>
      </c>
      <c r="G499">
        <f>(E499*10)+300000</f>
        <v>357600</v>
      </c>
      <c r="H499">
        <f xml:space="preserve"> (F499*10)+ 700000</f>
        <v>737190</v>
      </c>
      <c r="I499">
        <v>68219</v>
      </c>
    </row>
    <row r="500" spans="1:9" x14ac:dyDescent="0.25">
      <c r="A500" t="s">
        <v>530</v>
      </c>
      <c r="B500" t="s">
        <v>532</v>
      </c>
      <c r="C500" t="s">
        <v>433</v>
      </c>
      <c r="D500" t="s">
        <v>359</v>
      </c>
      <c r="E500">
        <v>5840</v>
      </c>
      <c r="F500">
        <v>3730</v>
      </c>
      <c r="G500">
        <f>(E500*10)+300000</f>
        <v>358400</v>
      </c>
      <c r="H500">
        <f xml:space="preserve"> (F500*10)+ 700000</f>
        <v>737300</v>
      </c>
      <c r="I500">
        <v>34506</v>
      </c>
    </row>
    <row r="501" spans="1:9" x14ac:dyDescent="0.25">
      <c r="A501" t="s">
        <v>554</v>
      </c>
      <c r="B501" t="s">
        <v>555</v>
      </c>
      <c r="C501" t="s">
        <v>433</v>
      </c>
      <c r="D501" t="s">
        <v>359</v>
      </c>
      <c r="E501">
        <v>5855</v>
      </c>
      <c r="F501">
        <v>6658</v>
      </c>
      <c r="G501">
        <f>(E501*10)+300000</f>
        <v>358550</v>
      </c>
      <c r="H501">
        <f xml:space="preserve"> (F501*10)+ 700000</f>
        <v>766580</v>
      </c>
      <c r="I501">
        <v>34989</v>
      </c>
    </row>
    <row r="502" spans="1:9" x14ac:dyDescent="0.25">
      <c r="A502" t="s">
        <v>547</v>
      </c>
      <c r="B502" t="s">
        <v>546</v>
      </c>
      <c r="C502" t="s">
        <v>433</v>
      </c>
      <c r="D502" t="s">
        <v>359</v>
      </c>
      <c r="E502">
        <v>5860</v>
      </c>
      <c r="F502">
        <v>4935</v>
      </c>
      <c r="G502">
        <f>(E502*10)+300000</f>
        <v>358600</v>
      </c>
      <c r="H502">
        <f xml:space="preserve"> (F502*10)+ 700000</f>
        <v>749350</v>
      </c>
      <c r="I502">
        <v>34624</v>
      </c>
    </row>
    <row r="503" spans="1:9" x14ac:dyDescent="0.25">
      <c r="A503" t="s">
        <v>888</v>
      </c>
      <c r="B503" t="s">
        <v>889</v>
      </c>
      <c r="C503" t="s">
        <v>433</v>
      </c>
      <c r="D503" t="s">
        <v>359</v>
      </c>
      <c r="E503">
        <v>5908</v>
      </c>
      <c r="F503">
        <v>6956</v>
      </c>
      <c r="G503">
        <f>(E503*10)+300000</f>
        <v>359080</v>
      </c>
      <c r="H503">
        <f xml:space="preserve"> (F503*10)+ 700000</f>
        <v>769560</v>
      </c>
      <c r="I503">
        <v>285678</v>
      </c>
    </row>
    <row r="504" spans="1:9" x14ac:dyDescent="0.25">
      <c r="A504" t="s">
        <v>536</v>
      </c>
      <c r="B504" t="s">
        <v>528</v>
      </c>
      <c r="C504" t="s">
        <v>433</v>
      </c>
      <c r="D504" t="s">
        <v>359</v>
      </c>
      <c r="E504">
        <v>5978</v>
      </c>
      <c r="F504">
        <v>3857</v>
      </c>
      <c r="G504">
        <f>(E504*10)+300000</f>
        <v>359780</v>
      </c>
      <c r="H504">
        <f xml:space="preserve"> (F504*10)+ 700000</f>
        <v>738570</v>
      </c>
      <c r="I504">
        <v>68220</v>
      </c>
    </row>
    <row r="505" spans="1:9" x14ac:dyDescent="0.25">
      <c r="A505" t="s">
        <v>901</v>
      </c>
      <c r="B505" t="s">
        <v>528</v>
      </c>
      <c r="C505" t="s">
        <v>433</v>
      </c>
      <c r="D505" t="s">
        <v>359</v>
      </c>
      <c r="E505">
        <v>6000</v>
      </c>
      <c r="F505">
        <v>3979</v>
      </c>
      <c r="G505">
        <f>(E505*10)+300000</f>
        <v>360000</v>
      </c>
      <c r="H505">
        <f xml:space="preserve"> (F505*10)+ 700000</f>
        <v>739790</v>
      </c>
      <c r="I505">
        <v>71867</v>
      </c>
    </row>
    <row r="506" spans="1:9" x14ac:dyDescent="0.25">
      <c r="A506" t="s">
        <v>913</v>
      </c>
      <c r="B506" t="s">
        <v>889</v>
      </c>
      <c r="C506" t="s">
        <v>433</v>
      </c>
      <c r="D506" t="s">
        <v>359</v>
      </c>
      <c r="E506">
        <v>6034</v>
      </c>
      <c r="F506">
        <v>6619</v>
      </c>
      <c r="G506">
        <f>(E506*10)+300000</f>
        <v>360340</v>
      </c>
      <c r="H506">
        <f xml:space="preserve"> (F506*10)+ 700000</f>
        <v>766190</v>
      </c>
      <c r="I506">
        <v>331549</v>
      </c>
    </row>
    <row r="507" spans="1:9" x14ac:dyDescent="0.25">
      <c r="A507" t="s">
        <v>574</v>
      </c>
      <c r="B507" t="s">
        <v>528</v>
      </c>
      <c r="C507" t="s">
        <v>433</v>
      </c>
      <c r="D507" t="s">
        <v>359</v>
      </c>
      <c r="E507">
        <v>6080</v>
      </c>
      <c r="F507">
        <v>4041</v>
      </c>
      <c r="G507">
        <f>(E507*10)+300000</f>
        <v>360800</v>
      </c>
      <c r="H507">
        <f xml:space="preserve"> (F507*10)+ 700000</f>
        <v>740410</v>
      </c>
      <c r="I507">
        <v>68221</v>
      </c>
    </row>
    <row r="508" spans="1:9" x14ac:dyDescent="0.25">
      <c r="A508" t="s">
        <v>566</v>
      </c>
      <c r="B508" t="s">
        <v>561</v>
      </c>
      <c r="C508" t="s">
        <v>433</v>
      </c>
      <c r="D508" t="s">
        <v>359</v>
      </c>
      <c r="E508">
        <v>6090</v>
      </c>
      <c r="F508">
        <v>4670</v>
      </c>
      <c r="G508">
        <f>(E508*10)+300000</f>
        <v>360900</v>
      </c>
      <c r="H508">
        <f xml:space="preserve"> (F508*10)+ 700000</f>
        <v>746700</v>
      </c>
      <c r="I508">
        <v>35464</v>
      </c>
    </row>
    <row r="509" spans="1:9" x14ac:dyDescent="0.25">
      <c r="A509" t="s">
        <v>911</v>
      </c>
      <c r="B509" t="s">
        <v>889</v>
      </c>
      <c r="C509" t="s">
        <v>433</v>
      </c>
      <c r="D509" t="s">
        <v>359</v>
      </c>
      <c r="E509">
        <v>6125</v>
      </c>
      <c r="F509">
        <v>6660</v>
      </c>
      <c r="G509">
        <f>(E509*10)+300000</f>
        <v>361250</v>
      </c>
      <c r="H509">
        <f xml:space="preserve"> (F509*10)+ 700000</f>
        <v>766600</v>
      </c>
      <c r="I509">
        <v>72322</v>
      </c>
    </row>
    <row r="510" spans="1:9" x14ac:dyDescent="0.25">
      <c r="A510" t="s">
        <v>386</v>
      </c>
      <c r="B510" t="s">
        <v>561</v>
      </c>
      <c r="C510" t="s">
        <v>433</v>
      </c>
      <c r="D510" t="s">
        <v>359</v>
      </c>
      <c r="E510">
        <v>6180</v>
      </c>
      <c r="F510">
        <v>4745</v>
      </c>
      <c r="G510">
        <f>(E510*10)+300000</f>
        <v>361800</v>
      </c>
      <c r="H510">
        <f xml:space="preserve"> (F510*10)+ 700000</f>
        <v>747450</v>
      </c>
      <c r="I510">
        <v>35502</v>
      </c>
    </row>
    <row r="511" spans="1:9" x14ac:dyDescent="0.25">
      <c r="A511" t="s">
        <v>567</v>
      </c>
      <c r="B511" t="s">
        <v>561</v>
      </c>
      <c r="C511" t="s">
        <v>433</v>
      </c>
      <c r="D511" t="s">
        <v>359</v>
      </c>
      <c r="E511">
        <v>6192</v>
      </c>
      <c r="F511">
        <v>4892</v>
      </c>
      <c r="G511">
        <f>(E511*10)+300000</f>
        <v>361920</v>
      </c>
      <c r="H511">
        <f xml:space="preserve"> (F511*10)+ 700000</f>
        <v>748920</v>
      </c>
      <c r="I511">
        <v>35475</v>
      </c>
    </row>
    <row r="512" spans="1:9" x14ac:dyDescent="0.25">
      <c r="A512" t="s">
        <v>572</v>
      </c>
      <c r="B512" t="s">
        <v>561</v>
      </c>
      <c r="C512" t="s">
        <v>433</v>
      </c>
      <c r="D512" t="s">
        <v>359</v>
      </c>
      <c r="E512">
        <v>6231</v>
      </c>
      <c r="F512">
        <v>4711</v>
      </c>
      <c r="G512">
        <f>(E512*10)+300000</f>
        <v>362310</v>
      </c>
      <c r="H512">
        <f xml:space="preserve"> (F512*10)+ 700000</f>
        <v>747110</v>
      </c>
      <c r="I512">
        <v>68222</v>
      </c>
    </row>
    <row r="513" spans="1:9" x14ac:dyDescent="0.25">
      <c r="A513" t="s">
        <v>565</v>
      </c>
      <c r="B513" t="s">
        <v>544</v>
      </c>
      <c r="C513" t="s">
        <v>433</v>
      </c>
      <c r="D513" t="s">
        <v>359</v>
      </c>
      <c r="E513">
        <v>6234</v>
      </c>
      <c r="F513">
        <v>4584</v>
      </c>
      <c r="G513">
        <f>(E513*10)+300000</f>
        <v>362340</v>
      </c>
      <c r="H513">
        <f xml:space="preserve"> (F513*10)+ 700000</f>
        <v>745840</v>
      </c>
      <c r="I513">
        <v>35351</v>
      </c>
    </row>
    <row r="514" spans="1:9" x14ac:dyDescent="0.25">
      <c r="A514" t="s">
        <v>583</v>
      </c>
      <c r="B514" t="s">
        <v>584</v>
      </c>
      <c r="C514" t="s">
        <v>433</v>
      </c>
      <c r="D514" t="s">
        <v>359</v>
      </c>
      <c r="E514">
        <v>6324</v>
      </c>
      <c r="F514">
        <v>5449</v>
      </c>
      <c r="G514">
        <f>(E514*10)+300000</f>
        <v>363240</v>
      </c>
      <c r="H514">
        <f xml:space="preserve"> (F514*10)+ 700000</f>
        <v>754490</v>
      </c>
      <c r="I514">
        <v>35842</v>
      </c>
    </row>
    <row r="515" spans="1:9" x14ac:dyDescent="0.25">
      <c r="A515" t="s">
        <v>594</v>
      </c>
      <c r="B515" t="s">
        <v>593</v>
      </c>
      <c r="C515" t="s">
        <v>278</v>
      </c>
      <c r="D515" t="s">
        <v>359</v>
      </c>
      <c r="E515">
        <v>6359</v>
      </c>
      <c r="F515">
        <v>7475</v>
      </c>
      <c r="G515">
        <f>(E515*10)+300000</f>
        <v>363590</v>
      </c>
      <c r="H515">
        <f xml:space="preserve"> (F515*10)+ 700000</f>
        <v>774750</v>
      </c>
      <c r="I515">
        <v>36128</v>
      </c>
    </row>
    <row r="516" spans="1:9" x14ac:dyDescent="0.25">
      <c r="A516" t="s">
        <v>571</v>
      </c>
      <c r="B516" t="s">
        <v>561</v>
      </c>
      <c r="C516" t="s">
        <v>433</v>
      </c>
      <c r="D516" t="s">
        <v>359</v>
      </c>
      <c r="E516">
        <v>6420</v>
      </c>
      <c r="F516">
        <v>4920</v>
      </c>
      <c r="G516">
        <f>(E516*10)+300000</f>
        <v>364200</v>
      </c>
      <c r="H516">
        <f xml:space="preserve"> (F516*10)+ 700000</f>
        <v>749200</v>
      </c>
      <c r="I516">
        <v>35521</v>
      </c>
    </row>
    <row r="517" spans="1:9" x14ac:dyDescent="0.25">
      <c r="A517" t="s">
        <v>592</v>
      </c>
      <c r="B517" t="s">
        <v>593</v>
      </c>
      <c r="C517" t="s">
        <v>278</v>
      </c>
      <c r="D517" t="s">
        <v>359</v>
      </c>
      <c r="E517">
        <v>6420</v>
      </c>
      <c r="F517">
        <v>7320</v>
      </c>
      <c r="G517">
        <f>(E517*10)+300000</f>
        <v>364200</v>
      </c>
      <c r="H517">
        <f xml:space="preserve"> (F517*10)+ 700000</f>
        <v>773200</v>
      </c>
      <c r="I517">
        <v>36136</v>
      </c>
    </row>
    <row r="518" spans="1:9" x14ac:dyDescent="0.25">
      <c r="A518" t="s">
        <v>568</v>
      </c>
      <c r="B518" t="s">
        <v>561</v>
      </c>
      <c r="C518" t="s">
        <v>433</v>
      </c>
      <c r="D518" t="s">
        <v>359</v>
      </c>
      <c r="E518">
        <v>6433</v>
      </c>
      <c r="F518">
        <v>4835</v>
      </c>
      <c r="G518">
        <f>(E518*10)+300000</f>
        <v>364330</v>
      </c>
      <c r="H518">
        <f xml:space="preserve"> (F518*10)+ 700000</f>
        <v>748350</v>
      </c>
      <c r="I518">
        <v>35495</v>
      </c>
    </row>
    <row r="519" spans="1:9" x14ac:dyDescent="0.25">
      <c r="A519" t="s">
        <v>573</v>
      </c>
      <c r="B519" t="s">
        <v>544</v>
      </c>
      <c r="C519" t="s">
        <v>433</v>
      </c>
      <c r="D519" t="s">
        <v>359</v>
      </c>
      <c r="E519">
        <v>6439</v>
      </c>
      <c r="F519">
        <v>4227</v>
      </c>
      <c r="G519">
        <f>(E519*10)+300000</f>
        <v>364390</v>
      </c>
      <c r="H519">
        <f xml:space="preserve"> (F519*10)+ 700000</f>
        <v>742270</v>
      </c>
      <c r="I519">
        <v>35545</v>
      </c>
    </row>
    <row r="520" spans="1:9" x14ac:dyDescent="0.25">
      <c r="A520" t="s">
        <v>579</v>
      </c>
      <c r="B520" t="s">
        <v>580</v>
      </c>
      <c r="C520" t="s">
        <v>433</v>
      </c>
      <c r="D520" t="s">
        <v>359</v>
      </c>
      <c r="E520">
        <v>6463</v>
      </c>
      <c r="F520">
        <v>5857</v>
      </c>
      <c r="G520">
        <f>(E520*10)+300000</f>
        <v>364630</v>
      </c>
      <c r="H520">
        <f xml:space="preserve"> (F520*10)+ 700000</f>
        <v>758570</v>
      </c>
      <c r="I520">
        <v>35752</v>
      </c>
    </row>
    <row r="521" spans="1:9" x14ac:dyDescent="0.25">
      <c r="A521" t="s">
        <v>912</v>
      </c>
      <c r="B521" t="s">
        <v>586</v>
      </c>
      <c r="C521" t="s">
        <v>278</v>
      </c>
      <c r="D521" t="s">
        <v>359</v>
      </c>
      <c r="E521">
        <v>6476</v>
      </c>
      <c r="F521">
        <v>6648</v>
      </c>
      <c r="G521">
        <f>(E521*10)+300000</f>
        <v>364760</v>
      </c>
      <c r="H521">
        <f xml:space="preserve"> (F521*10)+ 700000</f>
        <v>766480</v>
      </c>
      <c r="I521">
        <v>168323</v>
      </c>
    </row>
    <row r="522" spans="1:9" x14ac:dyDescent="0.25">
      <c r="A522" t="s">
        <v>902</v>
      </c>
      <c r="B522" t="s">
        <v>544</v>
      </c>
      <c r="C522" t="s">
        <v>433</v>
      </c>
      <c r="D522" t="s">
        <v>359</v>
      </c>
      <c r="E522">
        <v>6507</v>
      </c>
      <c r="F522">
        <v>4318</v>
      </c>
      <c r="G522">
        <f>(E522*10)+300000</f>
        <v>365070</v>
      </c>
      <c r="H522">
        <f xml:space="preserve"> (F522*10)+ 700000</f>
        <v>743180</v>
      </c>
      <c r="I522">
        <v>285736</v>
      </c>
    </row>
    <row r="523" spans="1:9" x14ac:dyDescent="0.25">
      <c r="A523" t="s">
        <v>585</v>
      </c>
      <c r="B523" t="s">
        <v>586</v>
      </c>
      <c r="C523" t="s">
        <v>278</v>
      </c>
      <c r="D523" t="s">
        <v>359</v>
      </c>
      <c r="E523">
        <v>6553</v>
      </c>
      <c r="F523">
        <v>6652</v>
      </c>
      <c r="G523">
        <f>(E523*10)+300000</f>
        <v>365530</v>
      </c>
      <c r="H523">
        <f xml:space="preserve"> (F523*10)+ 700000</f>
        <v>766520</v>
      </c>
      <c r="I523">
        <v>35868</v>
      </c>
    </row>
    <row r="524" spans="1:9" x14ac:dyDescent="0.25">
      <c r="A524" t="s">
        <v>919</v>
      </c>
      <c r="B524" t="s">
        <v>593</v>
      </c>
      <c r="C524" t="s">
        <v>278</v>
      </c>
      <c r="D524" t="s">
        <v>359</v>
      </c>
      <c r="E524">
        <v>6554</v>
      </c>
      <c r="F524">
        <v>7105</v>
      </c>
      <c r="G524">
        <f>(E524*10)+300000</f>
        <v>365540</v>
      </c>
      <c r="H524">
        <f xml:space="preserve"> (F524*10)+ 700000</f>
        <v>771050</v>
      </c>
      <c r="I524">
        <v>331672</v>
      </c>
    </row>
    <row r="525" spans="1:9" x14ac:dyDescent="0.25">
      <c r="A525" t="s">
        <v>577</v>
      </c>
      <c r="B525" t="s">
        <v>578</v>
      </c>
      <c r="C525" t="s">
        <v>433</v>
      </c>
      <c r="D525" t="s">
        <v>359</v>
      </c>
      <c r="E525">
        <v>6606</v>
      </c>
      <c r="F525">
        <v>5703</v>
      </c>
      <c r="G525">
        <f>(E525*10)+300000</f>
        <v>366060</v>
      </c>
      <c r="H525">
        <f xml:space="preserve"> (F525*10)+ 700000</f>
        <v>757030</v>
      </c>
      <c r="I525">
        <v>35705</v>
      </c>
    </row>
    <row r="526" spans="1:9" x14ac:dyDescent="0.25">
      <c r="A526" t="s">
        <v>587</v>
      </c>
      <c r="B526" t="s">
        <v>586</v>
      </c>
      <c r="C526" t="s">
        <v>278</v>
      </c>
      <c r="D526" t="s">
        <v>359</v>
      </c>
      <c r="E526">
        <v>6610</v>
      </c>
      <c r="F526">
        <v>6640</v>
      </c>
      <c r="G526">
        <f>(E526*10)+300000</f>
        <v>366100</v>
      </c>
      <c r="H526">
        <f xml:space="preserve"> (F526*10)+ 700000</f>
        <v>766400</v>
      </c>
      <c r="I526">
        <v>35871</v>
      </c>
    </row>
    <row r="527" spans="1:9" x14ac:dyDescent="0.25">
      <c r="A527" t="s">
        <v>908</v>
      </c>
      <c r="B527" t="s">
        <v>586</v>
      </c>
      <c r="C527" t="s">
        <v>278</v>
      </c>
      <c r="D527" t="s">
        <v>359</v>
      </c>
      <c r="E527">
        <v>6686</v>
      </c>
      <c r="F527">
        <v>6610</v>
      </c>
      <c r="G527">
        <f>(E527*10)+300000</f>
        <v>366860</v>
      </c>
      <c r="H527">
        <f xml:space="preserve"> (F527*10)+ 700000</f>
        <v>766100</v>
      </c>
      <c r="I527">
        <v>77719</v>
      </c>
    </row>
    <row r="528" spans="1:9" x14ac:dyDescent="0.25">
      <c r="A528" t="s">
        <v>564</v>
      </c>
      <c r="B528" t="s">
        <v>561</v>
      </c>
      <c r="C528" t="s">
        <v>433</v>
      </c>
      <c r="D528" t="s">
        <v>359</v>
      </c>
      <c r="E528">
        <v>6750</v>
      </c>
      <c r="F528">
        <v>4920</v>
      </c>
      <c r="G528">
        <f>(E528*10)+300000</f>
        <v>367500</v>
      </c>
      <c r="H528">
        <f xml:space="preserve"> (F528*10)+ 700000</f>
        <v>749200</v>
      </c>
      <c r="I528">
        <v>35435</v>
      </c>
    </row>
    <row r="529" spans="1:9" x14ac:dyDescent="0.25">
      <c r="A529" t="s">
        <v>562</v>
      </c>
      <c r="B529" t="s">
        <v>561</v>
      </c>
      <c r="C529" t="s">
        <v>433</v>
      </c>
      <c r="D529" t="s">
        <v>359</v>
      </c>
      <c r="E529">
        <v>6792</v>
      </c>
      <c r="F529">
        <v>4914</v>
      </c>
      <c r="G529">
        <f>(E529*10)+300000</f>
        <v>367920</v>
      </c>
      <c r="H529">
        <f xml:space="preserve"> (F529*10)+ 700000</f>
        <v>749140</v>
      </c>
      <c r="I529">
        <v>35402</v>
      </c>
    </row>
    <row r="530" spans="1:9" x14ac:dyDescent="0.25">
      <c r="A530" t="s">
        <v>590</v>
      </c>
      <c r="B530" t="s">
        <v>591</v>
      </c>
      <c r="C530" t="s">
        <v>278</v>
      </c>
      <c r="D530" t="s">
        <v>359</v>
      </c>
      <c r="E530">
        <v>6793</v>
      </c>
      <c r="F530">
        <v>7481</v>
      </c>
      <c r="G530">
        <f>(E530*10)+300000</f>
        <v>367930</v>
      </c>
      <c r="H530">
        <f xml:space="preserve"> (F530*10)+ 700000</f>
        <v>774810</v>
      </c>
      <c r="I530">
        <v>36115</v>
      </c>
    </row>
    <row r="531" spans="1:9" x14ac:dyDescent="0.25">
      <c r="A531" t="s">
        <v>588</v>
      </c>
      <c r="B531" t="s">
        <v>586</v>
      </c>
      <c r="C531" t="s">
        <v>278</v>
      </c>
      <c r="D531" t="s">
        <v>359</v>
      </c>
      <c r="E531">
        <v>6805</v>
      </c>
      <c r="F531">
        <v>6698</v>
      </c>
      <c r="G531">
        <f>(E531*10)+300000</f>
        <v>368050</v>
      </c>
      <c r="H531">
        <f xml:space="preserve"> (F531*10)+ 700000</f>
        <v>766980</v>
      </c>
      <c r="I531">
        <v>35873</v>
      </c>
    </row>
    <row r="532" spans="1:9" x14ac:dyDescent="0.25">
      <c r="A532" t="s">
        <v>909</v>
      </c>
      <c r="B532" t="s">
        <v>910</v>
      </c>
      <c r="C532" t="s">
        <v>433</v>
      </c>
      <c r="D532" t="s">
        <v>359</v>
      </c>
      <c r="E532">
        <v>6810</v>
      </c>
      <c r="F532">
        <v>6515</v>
      </c>
      <c r="G532">
        <f>(E532*10)+300000</f>
        <v>368100</v>
      </c>
      <c r="H532">
        <f xml:space="preserve"> (F532*10)+ 700000</f>
        <v>765150</v>
      </c>
      <c r="I532">
        <v>285666</v>
      </c>
    </row>
    <row r="533" spans="1:9" x14ac:dyDescent="0.25">
      <c r="A533" t="s">
        <v>563</v>
      </c>
      <c r="B533" t="s">
        <v>561</v>
      </c>
      <c r="C533" t="s">
        <v>433</v>
      </c>
      <c r="D533" t="s">
        <v>359</v>
      </c>
      <c r="E533">
        <v>6827</v>
      </c>
      <c r="F533">
        <v>4835</v>
      </c>
      <c r="G533">
        <f>(E533*10)+300000</f>
        <v>368270</v>
      </c>
      <c r="H533">
        <f xml:space="preserve"> (F533*10)+ 700000</f>
        <v>748350</v>
      </c>
      <c r="I533">
        <v>35423</v>
      </c>
    </row>
    <row r="534" spans="1:9" x14ac:dyDescent="0.25">
      <c r="A534" t="s">
        <v>582</v>
      </c>
      <c r="B534" t="s">
        <v>561</v>
      </c>
      <c r="C534" t="s">
        <v>433</v>
      </c>
      <c r="D534" t="s">
        <v>359</v>
      </c>
      <c r="E534">
        <v>6832</v>
      </c>
      <c r="F534">
        <v>5081</v>
      </c>
      <c r="G534">
        <f>(E534*10)+300000</f>
        <v>368320</v>
      </c>
      <c r="H534">
        <f xml:space="preserve"> (F534*10)+ 700000</f>
        <v>750810</v>
      </c>
      <c r="I534">
        <v>68226</v>
      </c>
    </row>
    <row r="535" spans="1:9" x14ac:dyDescent="0.25">
      <c r="A535" t="s">
        <v>589</v>
      </c>
      <c r="B535" t="s">
        <v>586</v>
      </c>
      <c r="C535" t="s">
        <v>278</v>
      </c>
      <c r="D535" t="s">
        <v>359</v>
      </c>
      <c r="E535">
        <v>6841</v>
      </c>
      <c r="F535">
        <v>6745</v>
      </c>
      <c r="G535">
        <f>(E535*10)+300000</f>
        <v>368410</v>
      </c>
      <c r="H535">
        <f xml:space="preserve"> (F535*10)+ 700000</f>
        <v>767450</v>
      </c>
      <c r="I535">
        <v>35926</v>
      </c>
    </row>
    <row r="536" spans="1:9" x14ac:dyDescent="0.25">
      <c r="A536" t="s">
        <v>575</v>
      </c>
      <c r="B536" t="s">
        <v>576</v>
      </c>
      <c r="C536" t="s">
        <v>433</v>
      </c>
      <c r="D536" t="s">
        <v>359</v>
      </c>
      <c r="E536">
        <v>6854</v>
      </c>
      <c r="F536">
        <v>5945</v>
      </c>
      <c r="G536">
        <f>(E536*10)+300000</f>
        <v>368540</v>
      </c>
      <c r="H536">
        <f xml:space="preserve"> (F536*10)+ 700000</f>
        <v>759450</v>
      </c>
      <c r="I536">
        <v>35701</v>
      </c>
    </row>
    <row r="537" spans="1:9" x14ac:dyDescent="0.25">
      <c r="A537" t="s">
        <v>906</v>
      </c>
      <c r="B537" t="s">
        <v>907</v>
      </c>
      <c r="C537" t="s">
        <v>433</v>
      </c>
      <c r="D537" t="s">
        <v>359</v>
      </c>
      <c r="E537">
        <v>6914</v>
      </c>
      <c r="F537">
        <v>5220</v>
      </c>
      <c r="G537">
        <f>(E537*10)+300000</f>
        <v>369140</v>
      </c>
      <c r="H537">
        <f xml:space="preserve"> (F537*10)+ 700000</f>
        <v>752200</v>
      </c>
      <c r="I537">
        <v>161456</v>
      </c>
    </row>
    <row r="538" spans="1:9" x14ac:dyDescent="0.25">
      <c r="A538" t="s">
        <v>917</v>
      </c>
      <c r="B538" t="s">
        <v>918</v>
      </c>
      <c r="C538" t="s">
        <v>278</v>
      </c>
      <c r="D538" t="s">
        <v>359</v>
      </c>
      <c r="E538">
        <v>6916</v>
      </c>
      <c r="F538">
        <v>7047</v>
      </c>
      <c r="G538">
        <f>(E538*10)+300000</f>
        <v>369160</v>
      </c>
      <c r="H538">
        <f xml:space="preserve"> (F538*10)+ 700000</f>
        <v>770470</v>
      </c>
      <c r="I538">
        <v>232708</v>
      </c>
    </row>
    <row r="539" spans="1:9" x14ac:dyDescent="0.25">
      <c r="A539" t="s">
        <v>903</v>
      </c>
      <c r="B539" t="s">
        <v>576</v>
      </c>
      <c r="C539" t="s">
        <v>433</v>
      </c>
      <c r="D539" t="s">
        <v>359</v>
      </c>
      <c r="E539">
        <v>6940</v>
      </c>
      <c r="F539">
        <v>5928</v>
      </c>
      <c r="G539">
        <f>(E539*10)+300000</f>
        <v>369400</v>
      </c>
      <c r="H539">
        <f xml:space="preserve"> (F539*10)+ 700000</f>
        <v>759280</v>
      </c>
      <c r="I539">
        <v>161202</v>
      </c>
    </row>
    <row r="540" spans="1:9" x14ac:dyDescent="0.25">
      <c r="A540" t="s">
        <v>920</v>
      </c>
      <c r="B540" t="s">
        <v>921</v>
      </c>
      <c r="C540" t="s">
        <v>278</v>
      </c>
      <c r="D540" t="s">
        <v>359</v>
      </c>
      <c r="E540">
        <v>6957</v>
      </c>
      <c r="F540">
        <v>9506</v>
      </c>
      <c r="G540">
        <f>(E540*10)+300000</f>
        <v>369570</v>
      </c>
      <c r="H540">
        <f xml:space="preserve"> (F540*10)+ 700000</f>
        <v>795060</v>
      </c>
      <c r="I540">
        <v>87411</v>
      </c>
    </row>
    <row r="541" spans="1:9" x14ac:dyDescent="0.25">
      <c r="A541" t="s">
        <v>599</v>
      </c>
      <c r="B541" t="s">
        <v>596</v>
      </c>
      <c r="C541" t="s">
        <v>433</v>
      </c>
      <c r="D541" t="s">
        <v>359</v>
      </c>
      <c r="E541">
        <v>7023</v>
      </c>
      <c r="F541">
        <v>6066</v>
      </c>
      <c r="G541">
        <f>(E541*10)+300000</f>
        <v>370230</v>
      </c>
      <c r="H541">
        <f xml:space="preserve"> (F541*10)+ 700000</f>
        <v>760660</v>
      </c>
      <c r="I541">
        <v>36366</v>
      </c>
    </row>
    <row r="542" spans="1:9" x14ac:dyDescent="0.25">
      <c r="A542" t="s">
        <v>926</v>
      </c>
      <c r="B542" t="s">
        <v>586</v>
      </c>
      <c r="C542" t="s">
        <v>278</v>
      </c>
      <c r="D542" t="s">
        <v>359</v>
      </c>
      <c r="E542">
        <v>7115</v>
      </c>
      <c r="F542">
        <v>6955</v>
      </c>
      <c r="G542">
        <f>(E542*10)+300000</f>
        <v>371150</v>
      </c>
      <c r="H542">
        <f xml:space="preserve"> (F542*10)+ 700000</f>
        <v>769550</v>
      </c>
      <c r="I542">
        <v>107123</v>
      </c>
    </row>
    <row r="543" spans="1:9" x14ac:dyDescent="0.25">
      <c r="A543" t="s">
        <v>605</v>
      </c>
      <c r="B543" t="s">
        <v>606</v>
      </c>
      <c r="C543" t="s">
        <v>278</v>
      </c>
      <c r="D543" t="s">
        <v>359</v>
      </c>
      <c r="E543">
        <v>7156</v>
      </c>
      <c r="F543">
        <v>7256</v>
      </c>
      <c r="G543">
        <f>(E543*10)+300000</f>
        <v>371560</v>
      </c>
      <c r="H543">
        <f xml:space="preserve"> (F543*10)+ 700000</f>
        <v>772560</v>
      </c>
      <c r="I543">
        <v>36536</v>
      </c>
    </row>
    <row r="544" spans="1:9" x14ac:dyDescent="0.25">
      <c r="A544" t="s">
        <v>927</v>
      </c>
      <c r="B544" t="s">
        <v>598</v>
      </c>
      <c r="C544" t="s">
        <v>278</v>
      </c>
      <c r="D544" t="s">
        <v>359</v>
      </c>
      <c r="E544">
        <v>7162</v>
      </c>
      <c r="F544">
        <v>6618</v>
      </c>
      <c r="G544">
        <f>(E544*10)+300000</f>
        <v>371620</v>
      </c>
      <c r="H544">
        <f xml:space="preserve"> (F544*10)+ 700000</f>
        <v>766180</v>
      </c>
      <c r="I544">
        <v>284130</v>
      </c>
    </row>
    <row r="545" spans="1:9" x14ac:dyDescent="0.25">
      <c r="A545" t="s">
        <v>928</v>
      </c>
      <c r="B545" t="s">
        <v>596</v>
      </c>
      <c r="C545" t="s">
        <v>433</v>
      </c>
      <c r="D545" t="s">
        <v>359</v>
      </c>
      <c r="E545">
        <v>7173</v>
      </c>
      <c r="F545">
        <v>6069</v>
      </c>
      <c r="G545">
        <f>(E545*10)+300000</f>
        <v>371730</v>
      </c>
      <c r="H545">
        <f xml:space="preserve"> (F545*10)+ 700000</f>
        <v>760690</v>
      </c>
      <c r="I545">
        <v>127141</v>
      </c>
    </row>
    <row r="546" spans="1:9" x14ac:dyDescent="0.25">
      <c r="A546" t="s">
        <v>923</v>
      </c>
      <c r="B546" t="s">
        <v>905</v>
      </c>
      <c r="C546" t="s">
        <v>433</v>
      </c>
      <c r="D546" t="s">
        <v>359</v>
      </c>
      <c r="E546">
        <v>7179</v>
      </c>
      <c r="F546">
        <v>5412</v>
      </c>
      <c r="G546">
        <f>(E546*10)+300000</f>
        <v>371790</v>
      </c>
      <c r="H546">
        <f xml:space="preserve"> (F546*10)+ 700000</f>
        <v>754120</v>
      </c>
      <c r="I546">
        <v>284124</v>
      </c>
    </row>
    <row r="547" spans="1:9" x14ac:dyDescent="0.25">
      <c r="A547" t="s">
        <v>922</v>
      </c>
      <c r="B547" t="s">
        <v>905</v>
      </c>
      <c r="C547" t="s">
        <v>433</v>
      </c>
      <c r="D547" t="s">
        <v>359</v>
      </c>
      <c r="E547">
        <v>7250</v>
      </c>
      <c r="F547">
        <v>5608</v>
      </c>
      <c r="G547">
        <f>(E547*10)+300000</f>
        <v>372500</v>
      </c>
      <c r="H547">
        <f xml:space="preserve"> (F547*10)+ 700000</f>
        <v>756080</v>
      </c>
      <c r="I547">
        <v>284128</v>
      </c>
    </row>
    <row r="548" spans="1:9" x14ac:dyDescent="0.25">
      <c r="A548" t="s">
        <v>934</v>
      </c>
      <c r="B548" t="s">
        <v>591</v>
      </c>
      <c r="C548" t="s">
        <v>278</v>
      </c>
      <c r="D548" t="s">
        <v>359</v>
      </c>
      <c r="E548">
        <v>7253</v>
      </c>
      <c r="F548">
        <v>7741</v>
      </c>
      <c r="G548">
        <f>(E548*10)+300000</f>
        <v>372530</v>
      </c>
      <c r="H548">
        <f xml:space="preserve"> (F548*10)+ 700000</f>
        <v>777410</v>
      </c>
      <c r="I548">
        <v>168366</v>
      </c>
    </row>
    <row r="549" spans="1:9" x14ac:dyDescent="0.25">
      <c r="A549" t="s">
        <v>935</v>
      </c>
      <c r="B549" t="s">
        <v>591</v>
      </c>
      <c r="C549" t="s">
        <v>278</v>
      </c>
      <c r="D549" t="s">
        <v>359</v>
      </c>
      <c r="E549">
        <v>7287</v>
      </c>
      <c r="F549">
        <v>7882</v>
      </c>
      <c r="G549">
        <f>(E549*10)+300000</f>
        <v>372870</v>
      </c>
      <c r="H549">
        <f xml:space="preserve"> (F549*10)+ 700000</f>
        <v>778820</v>
      </c>
      <c r="I549">
        <v>192566</v>
      </c>
    </row>
    <row r="550" spans="1:9" x14ac:dyDescent="0.25">
      <c r="A550" t="s">
        <v>601</v>
      </c>
      <c r="B550" t="s">
        <v>596</v>
      </c>
      <c r="C550" t="s">
        <v>433</v>
      </c>
      <c r="D550" t="s">
        <v>359</v>
      </c>
      <c r="E550">
        <v>7300</v>
      </c>
      <c r="F550">
        <v>6194</v>
      </c>
      <c r="G550">
        <f>(E550*10)+300000</f>
        <v>373000</v>
      </c>
      <c r="H550">
        <f xml:space="preserve"> (F550*10)+ 700000</f>
        <v>761940</v>
      </c>
      <c r="I550">
        <v>68276</v>
      </c>
    </row>
    <row r="551" spans="1:9" x14ac:dyDescent="0.25">
      <c r="A551" t="s">
        <v>608</v>
      </c>
      <c r="B551" t="s">
        <v>606</v>
      </c>
      <c r="C551" t="s">
        <v>278</v>
      </c>
      <c r="D551" t="s">
        <v>359</v>
      </c>
      <c r="E551">
        <v>7315</v>
      </c>
      <c r="F551">
        <v>7363</v>
      </c>
      <c r="G551">
        <f>(E551*10)+300000</f>
        <v>373150</v>
      </c>
      <c r="H551">
        <f xml:space="preserve"> (F551*10)+ 700000</f>
        <v>773630</v>
      </c>
      <c r="I551">
        <v>36559</v>
      </c>
    </row>
    <row r="552" spans="1:9" x14ac:dyDescent="0.25">
      <c r="A552" t="s">
        <v>607</v>
      </c>
      <c r="B552" t="s">
        <v>606</v>
      </c>
      <c r="C552" t="s">
        <v>278</v>
      </c>
      <c r="D552" t="s">
        <v>359</v>
      </c>
      <c r="E552">
        <v>7347</v>
      </c>
      <c r="F552">
        <v>7351</v>
      </c>
      <c r="G552">
        <f>(E552*10)+300000</f>
        <v>373470</v>
      </c>
      <c r="H552">
        <f xml:space="preserve"> (F552*10)+ 700000</f>
        <v>773510</v>
      </c>
      <c r="I552">
        <v>36557</v>
      </c>
    </row>
    <row r="553" spans="1:9" x14ac:dyDescent="0.25">
      <c r="A553" t="s">
        <v>938</v>
      </c>
      <c r="B553" t="s">
        <v>606</v>
      </c>
      <c r="C553" t="s">
        <v>278</v>
      </c>
      <c r="D553" t="s">
        <v>359</v>
      </c>
      <c r="E553">
        <v>7421</v>
      </c>
      <c r="F553">
        <v>7406</v>
      </c>
      <c r="G553">
        <f>(E553*10)+300000</f>
        <v>374210</v>
      </c>
      <c r="H553">
        <f xml:space="preserve"> (F553*10)+ 700000</f>
        <v>774060</v>
      </c>
      <c r="I553">
        <v>331730</v>
      </c>
    </row>
    <row r="554" spans="1:9" x14ac:dyDescent="0.25">
      <c r="A554" t="s">
        <v>603</v>
      </c>
      <c r="B554" t="s">
        <v>591</v>
      </c>
      <c r="C554" t="s">
        <v>278</v>
      </c>
      <c r="D554" t="s">
        <v>359</v>
      </c>
      <c r="E554">
        <v>7484</v>
      </c>
      <c r="F554">
        <v>7926</v>
      </c>
      <c r="G554">
        <f>(E554*10)+300000</f>
        <v>374840</v>
      </c>
      <c r="H554">
        <f xml:space="preserve"> (F554*10)+ 700000</f>
        <v>779260</v>
      </c>
      <c r="I554">
        <v>36454</v>
      </c>
    </row>
    <row r="555" spans="1:9" x14ac:dyDescent="0.25">
      <c r="A555" t="s">
        <v>931</v>
      </c>
      <c r="B555" t="s">
        <v>591</v>
      </c>
      <c r="C555" t="s">
        <v>278</v>
      </c>
      <c r="D555" t="s">
        <v>359</v>
      </c>
      <c r="E555">
        <v>7512</v>
      </c>
      <c r="F555">
        <v>7636</v>
      </c>
      <c r="G555">
        <f>(E555*10)+300000</f>
        <v>375120</v>
      </c>
      <c r="H555">
        <f xml:space="preserve"> (F555*10)+ 700000</f>
        <v>776360</v>
      </c>
      <c r="I555">
        <v>251482</v>
      </c>
    </row>
    <row r="556" spans="1:9" x14ac:dyDescent="0.25">
      <c r="A556" t="s">
        <v>929</v>
      </c>
      <c r="B556" t="s">
        <v>591</v>
      </c>
      <c r="C556" t="s">
        <v>278</v>
      </c>
      <c r="D556" t="s">
        <v>359</v>
      </c>
      <c r="E556">
        <v>7595</v>
      </c>
      <c r="F556">
        <v>7735</v>
      </c>
      <c r="G556">
        <f>(E556*10)+300000</f>
        <v>375950</v>
      </c>
      <c r="H556">
        <f xml:space="preserve"> (F556*10)+ 700000</f>
        <v>777350</v>
      </c>
      <c r="I556">
        <v>211490</v>
      </c>
    </row>
    <row r="557" spans="1:9" x14ac:dyDescent="0.25">
      <c r="A557" t="s">
        <v>939</v>
      </c>
      <c r="B557" t="s">
        <v>939</v>
      </c>
      <c r="C557" t="s">
        <v>278</v>
      </c>
      <c r="D557" t="s">
        <v>359</v>
      </c>
      <c r="E557">
        <v>7705</v>
      </c>
      <c r="F557">
        <v>8051</v>
      </c>
      <c r="G557">
        <f>(E557*10)+300000</f>
        <v>377050</v>
      </c>
      <c r="H557">
        <f xml:space="preserve"> (F557*10)+ 700000</f>
        <v>780510</v>
      </c>
      <c r="I557">
        <v>331673</v>
      </c>
    </row>
    <row r="558" spans="1:9" x14ac:dyDescent="0.25">
      <c r="A558" t="s">
        <v>930</v>
      </c>
      <c r="B558" t="s">
        <v>591</v>
      </c>
      <c r="C558" t="s">
        <v>278</v>
      </c>
      <c r="D558" t="s">
        <v>359</v>
      </c>
      <c r="E558">
        <v>7750</v>
      </c>
      <c r="F558">
        <v>7930</v>
      </c>
      <c r="G558">
        <f>(E558*10)+300000</f>
        <v>377500</v>
      </c>
      <c r="H558">
        <f xml:space="preserve"> (F558*10)+ 700000</f>
        <v>779300</v>
      </c>
      <c r="I558">
        <v>232637</v>
      </c>
    </row>
    <row r="559" spans="1:9" x14ac:dyDescent="0.25">
      <c r="A559" t="s">
        <v>936</v>
      </c>
      <c r="B559" t="s">
        <v>937</v>
      </c>
      <c r="C559" t="s">
        <v>278</v>
      </c>
      <c r="D559" t="s">
        <v>359</v>
      </c>
      <c r="E559">
        <v>7930</v>
      </c>
      <c r="F559">
        <v>7413</v>
      </c>
      <c r="G559">
        <f>(E559*10)+300000</f>
        <v>379300</v>
      </c>
      <c r="H559">
        <f xml:space="preserve"> (F559*10)+ 700000</f>
        <v>774130</v>
      </c>
      <c r="I559">
        <v>232574</v>
      </c>
    </row>
    <row r="560" spans="1:9" x14ac:dyDescent="0.25">
      <c r="A560" t="s">
        <v>609</v>
      </c>
      <c r="B560" t="s">
        <v>610</v>
      </c>
      <c r="C560" t="s">
        <v>278</v>
      </c>
      <c r="D560" t="s">
        <v>359</v>
      </c>
      <c r="E560">
        <v>8250</v>
      </c>
      <c r="F560">
        <v>7360</v>
      </c>
      <c r="G560">
        <f>(E560*10)+300000</f>
        <v>382500</v>
      </c>
      <c r="H560">
        <f xml:space="preserve"> (F560*10)+ 700000</f>
        <v>773600</v>
      </c>
      <c r="I560">
        <v>36859</v>
      </c>
    </row>
    <row r="561" spans="1:9" x14ac:dyDescent="0.25">
      <c r="A561" t="s">
        <v>941</v>
      </c>
      <c r="B561" t="s">
        <v>937</v>
      </c>
      <c r="C561" t="s">
        <v>278</v>
      </c>
      <c r="D561" t="s">
        <v>359</v>
      </c>
      <c r="E561">
        <v>8369</v>
      </c>
      <c r="F561">
        <v>7263</v>
      </c>
      <c r="G561">
        <f>(E561*10)+300000</f>
        <v>383690</v>
      </c>
      <c r="H561">
        <f xml:space="preserve"> (F561*10)+ 700000</f>
        <v>772630</v>
      </c>
      <c r="I561">
        <v>118771</v>
      </c>
    </row>
    <row r="562" spans="1:9" x14ac:dyDescent="0.25">
      <c r="A562" t="s">
        <v>611</v>
      </c>
      <c r="B562" t="s">
        <v>612</v>
      </c>
      <c r="C562" t="s">
        <v>278</v>
      </c>
      <c r="D562" t="s">
        <v>359</v>
      </c>
      <c r="E562">
        <v>8521</v>
      </c>
      <c r="F562">
        <v>8628</v>
      </c>
      <c r="G562">
        <f>(E562*10)+300000</f>
        <v>385210</v>
      </c>
      <c r="H562">
        <f xml:space="preserve"> (F562*10)+ 700000</f>
        <v>786280</v>
      </c>
      <c r="I562">
        <v>36919</v>
      </c>
    </row>
    <row r="563" spans="1:9" x14ac:dyDescent="0.25">
      <c r="A563" t="s">
        <v>942</v>
      </c>
      <c r="B563" t="s">
        <v>943</v>
      </c>
      <c r="C563" t="s">
        <v>278</v>
      </c>
      <c r="D563" t="s">
        <v>359</v>
      </c>
      <c r="E563">
        <v>8535</v>
      </c>
      <c r="F563">
        <v>8140</v>
      </c>
      <c r="G563">
        <f>(E563*10)+300000</f>
        <v>385350</v>
      </c>
      <c r="H563">
        <f xml:space="preserve"> (F563*10)+ 700000</f>
        <v>781400</v>
      </c>
      <c r="I563">
        <v>88998</v>
      </c>
    </row>
    <row r="564" spans="1:9" x14ac:dyDescent="0.25">
      <c r="A564" t="s">
        <v>796</v>
      </c>
      <c r="B564" t="s">
        <v>372</v>
      </c>
      <c r="C564" t="s">
        <v>340</v>
      </c>
      <c r="D564" t="s">
        <v>359</v>
      </c>
      <c r="E564">
        <v>17380</v>
      </c>
      <c r="F564">
        <v>39940</v>
      </c>
      <c r="G564">
        <f>(E564*1)+300000</f>
        <v>317380</v>
      </c>
      <c r="H564">
        <f xml:space="preserve"> (F564*1)+ 700000</f>
        <v>739940</v>
      </c>
      <c r="I564">
        <v>264945</v>
      </c>
    </row>
    <row r="565" spans="1:9" x14ac:dyDescent="0.25">
      <c r="A565" t="s">
        <v>793</v>
      </c>
      <c r="B565" t="s">
        <v>372</v>
      </c>
      <c r="C565" t="s">
        <v>340</v>
      </c>
      <c r="D565" t="s">
        <v>359</v>
      </c>
      <c r="E565">
        <v>18329</v>
      </c>
      <c r="F565">
        <v>39772</v>
      </c>
      <c r="G565">
        <f>(E565*1)+300000</f>
        <v>318329</v>
      </c>
      <c r="H565">
        <f xml:space="preserve"> (F565*1)+ 700000</f>
        <v>739772</v>
      </c>
      <c r="I565">
        <v>73140</v>
      </c>
    </row>
    <row r="566" spans="1:9" x14ac:dyDescent="0.25">
      <c r="A566" t="s">
        <v>397</v>
      </c>
      <c r="B566" t="s">
        <v>396</v>
      </c>
      <c r="C566" t="s">
        <v>340</v>
      </c>
      <c r="D566" t="s">
        <v>359</v>
      </c>
      <c r="E566">
        <v>19650</v>
      </c>
      <c r="F566">
        <v>43900</v>
      </c>
      <c r="G566">
        <f>(E566*1)+300000</f>
        <v>319650</v>
      </c>
      <c r="H566">
        <f xml:space="preserve"> (F566*1)+ 700000</f>
        <v>743900</v>
      </c>
      <c r="I566">
        <v>28896</v>
      </c>
    </row>
    <row r="567" spans="1:9" x14ac:dyDescent="0.25">
      <c r="A567" t="s">
        <v>401</v>
      </c>
      <c r="B567" t="s">
        <v>402</v>
      </c>
      <c r="C567" t="s">
        <v>340</v>
      </c>
      <c r="D567" t="s">
        <v>359</v>
      </c>
      <c r="E567">
        <v>20883</v>
      </c>
      <c r="F567">
        <v>17979</v>
      </c>
      <c r="G567">
        <f>(E567*1)+300000</f>
        <v>320883</v>
      </c>
      <c r="H567">
        <f xml:space="preserve"> (F567*1)+ 700000</f>
        <v>717979</v>
      </c>
      <c r="I567">
        <v>30105</v>
      </c>
    </row>
    <row r="568" spans="1:9" x14ac:dyDescent="0.25">
      <c r="A568" t="s">
        <v>404</v>
      </c>
      <c r="B568" t="s">
        <v>402</v>
      </c>
      <c r="C568" t="s">
        <v>340</v>
      </c>
      <c r="D568" t="s">
        <v>359</v>
      </c>
      <c r="E568">
        <v>21664</v>
      </c>
      <c r="F568">
        <v>17790</v>
      </c>
      <c r="G568">
        <f>(E568*1)+300000</f>
        <v>321664</v>
      </c>
      <c r="H568">
        <f xml:space="preserve"> (F568*1)+ 700000</f>
        <v>717790</v>
      </c>
      <c r="I568">
        <v>30125</v>
      </c>
    </row>
    <row r="569" spans="1:9" x14ac:dyDescent="0.25">
      <c r="A569" t="s">
        <v>403</v>
      </c>
      <c r="B569" t="s">
        <v>402</v>
      </c>
      <c r="C569" t="s">
        <v>340</v>
      </c>
      <c r="D569" t="s">
        <v>359</v>
      </c>
      <c r="E569">
        <v>21759</v>
      </c>
      <c r="F569">
        <v>17738</v>
      </c>
      <c r="G569">
        <f>(E569*1)+300000</f>
        <v>321759</v>
      </c>
      <c r="H569">
        <f xml:space="preserve"> (F569*1)+ 700000</f>
        <v>717738</v>
      </c>
      <c r="I569">
        <v>30124</v>
      </c>
    </row>
    <row r="570" spans="1:9" x14ac:dyDescent="0.25">
      <c r="A570" t="s">
        <v>800</v>
      </c>
      <c r="B570" t="s">
        <v>801</v>
      </c>
      <c r="C570" t="s">
        <v>407</v>
      </c>
      <c r="D570" t="s">
        <v>359</v>
      </c>
      <c r="E570">
        <v>22563</v>
      </c>
      <c r="F570">
        <v>17378</v>
      </c>
      <c r="G570">
        <f>(E570*1)+300000</f>
        <v>322563</v>
      </c>
      <c r="H570">
        <f xml:space="preserve"> (F570*1)+ 700000</f>
        <v>717378</v>
      </c>
      <c r="I570">
        <v>125373</v>
      </c>
    </row>
    <row r="571" spans="1:9" x14ac:dyDescent="0.25">
      <c r="A571" t="s">
        <v>410</v>
      </c>
      <c r="B571" t="s">
        <v>411</v>
      </c>
      <c r="C571" t="s">
        <v>407</v>
      </c>
      <c r="D571" t="s">
        <v>359</v>
      </c>
      <c r="E571">
        <v>23551</v>
      </c>
      <c r="F571">
        <v>10053</v>
      </c>
      <c r="G571">
        <f>(E571*1)+300000</f>
        <v>323551</v>
      </c>
      <c r="H571">
        <f xml:space="preserve"> (F571*1)+ 700000</f>
        <v>710053</v>
      </c>
      <c r="I571">
        <v>30276</v>
      </c>
    </row>
    <row r="572" spans="1:9" x14ac:dyDescent="0.25">
      <c r="A572" t="s">
        <v>405</v>
      </c>
      <c r="B572" t="s">
        <v>406</v>
      </c>
      <c r="C572" t="s">
        <v>407</v>
      </c>
      <c r="D572" t="s">
        <v>359</v>
      </c>
      <c r="E572">
        <v>27841</v>
      </c>
      <c r="F572">
        <v>11517</v>
      </c>
      <c r="G572">
        <f>(E572*1)+300000</f>
        <v>327841</v>
      </c>
      <c r="H572">
        <f xml:space="preserve"> (F572*1)+ 700000</f>
        <v>711517</v>
      </c>
      <c r="I572">
        <v>30149</v>
      </c>
    </row>
    <row r="573" spans="1:9" x14ac:dyDescent="0.25">
      <c r="A573" t="s">
        <v>802</v>
      </c>
      <c r="B573" t="s">
        <v>406</v>
      </c>
      <c r="C573" t="s">
        <v>407</v>
      </c>
      <c r="D573" t="s">
        <v>359</v>
      </c>
      <c r="E573">
        <v>28000</v>
      </c>
      <c r="F573">
        <v>12700</v>
      </c>
      <c r="G573">
        <f>(E573*1)+300000</f>
        <v>328000</v>
      </c>
      <c r="H573">
        <f xml:space="preserve"> (F573*1)+ 700000</f>
        <v>712700</v>
      </c>
      <c r="I573">
        <v>115428</v>
      </c>
    </row>
    <row r="574" spans="1:9" x14ac:dyDescent="0.25">
      <c r="A574" t="s">
        <v>408</v>
      </c>
      <c r="B574" t="s">
        <v>406</v>
      </c>
      <c r="C574" t="s">
        <v>407</v>
      </c>
      <c r="D574" t="s">
        <v>359</v>
      </c>
      <c r="E574">
        <v>28393</v>
      </c>
      <c r="F574">
        <v>10689</v>
      </c>
      <c r="G574">
        <f>(E574*1)+300000</f>
        <v>328393</v>
      </c>
      <c r="H574">
        <f xml:space="preserve"> (F574*1)+ 700000</f>
        <v>710689</v>
      </c>
      <c r="I574">
        <v>30235</v>
      </c>
    </row>
    <row r="575" spans="1:9" x14ac:dyDescent="0.25">
      <c r="A575" t="s">
        <v>409</v>
      </c>
      <c r="B575" t="s">
        <v>406</v>
      </c>
      <c r="C575" t="s">
        <v>407</v>
      </c>
      <c r="D575" t="s">
        <v>359</v>
      </c>
      <c r="E575">
        <v>28807</v>
      </c>
      <c r="F575">
        <v>12491</v>
      </c>
      <c r="G575">
        <f>(E575*1)+300000</f>
        <v>328807</v>
      </c>
      <c r="H575">
        <f xml:space="preserve"> (F575*1)+ 700000</f>
        <v>712491</v>
      </c>
      <c r="I575">
        <v>30240</v>
      </c>
    </row>
    <row r="576" spans="1:9" x14ac:dyDescent="0.25">
      <c r="A576" t="s">
        <v>461</v>
      </c>
      <c r="B576" t="s">
        <v>406</v>
      </c>
      <c r="C576" t="s">
        <v>407</v>
      </c>
      <c r="D576" t="s">
        <v>359</v>
      </c>
      <c r="E576">
        <v>30154</v>
      </c>
      <c r="F576">
        <v>12597</v>
      </c>
      <c r="G576">
        <f>(E576*1)+300000</f>
        <v>330154</v>
      </c>
      <c r="H576">
        <f xml:space="preserve"> (F576*1)+ 700000</f>
        <v>712597</v>
      </c>
      <c r="I576">
        <v>31669</v>
      </c>
    </row>
    <row r="577" spans="1:9" x14ac:dyDescent="0.25">
      <c r="A577" t="s">
        <v>493</v>
      </c>
      <c r="B577" t="s">
        <v>436</v>
      </c>
      <c r="C577" t="s">
        <v>433</v>
      </c>
      <c r="D577" t="s">
        <v>359</v>
      </c>
      <c r="E577">
        <v>30569</v>
      </c>
      <c r="F577">
        <v>51535</v>
      </c>
      <c r="G577">
        <f>(E577*1)+300000</f>
        <v>330569</v>
      </c>
      <c r="H577">
        <f xml:space="preserve"> (F577*1)+ 700000</f>
        <v>751535</v>
      </c>
      <c r="I577">
        <v>32358</v>
      </c>
    </row>
    <row r="578" spans="1:9" x14ac:dyDescent="0.25">
      <c r="A578" t="s">
        <v>479</v>
      </c>
      <c r="B578" t="s">
        <v>462</v>
      </c>
      <c r="C578" t="s">
        <v>340</v>
      </c>
      <c r="D578" t="s">
        <v>359</v>
      </c>
      <c r="E578">
        <v>32857</v>
      </c>
      <c r="F578">
        <v>31058</v>
      </c>
      <c r="G578">
        <f>(E578*1)+300000</f>
        <v>332857</v>
      </c>
      <c r="H578">
        <f xml:space="preserve"> (F578*1)+ 700000</f>
        <v>731058</v>
      </c>
      <c r="I578">
        <v>32037</v>
      </c>
    </row>
    <row r="579" spans="1:9" x14ac:dyDescent="0.25">
      <c r="A579" t="s">
        <v>830</v>
      </c>
      <c r="B579" t="s">
        <v>462</v>
      </c>
      <c r="C579" t="s">
        <v>340</v>
      </c>
      <c r="D579" t="s">
        <v>359</v>
      </c>
      <c r="E579">
        <v>33550</v>
      </c>
      <c r="F579">
        <v>29790</v>
      </c>
      <c r="G579">
        <f>(E579*1)+300000</f>
        <v>333550</v>
      </c>
      <c r="H579">
        <f xml:space="preserve"> (F579*1)+ 700000</f>
        <v>729790</v>
      </c>
      <c r="I579">
        <v>166906</v>
      </c>
    </row>
    <row r="580" spans="1:9" x14ac:dyDescent="0.25">
      <c r="A580" t="s">
        <v>829</v>
      </c>
      <c r="B580" t="s">
        <v>462</v>
      </c>
      <c r="C580" t="s">
        <v>340</v>
      </c>
      <c r="D580" t="s">
        <v>359</v>
      </c>
      <c r="E580">
        <v>33636</v>
      </c>
      <c r="F580">
        <v>29561</v>
      </c>
      <c r="G580">
        <f>(E580*1)+300000</f>
        <v>333636</v>
      </c>
      <c r="H580">
        <f xml:space="preserve"> (F580*1)+ 700000</f>
        <v>729561</v>
      </c>
      <c r="I580">
        <v>135353</v>
      </c>
    </row>
    <row r="581" spans="1:9" x14ac:dyDescent="0.25">
      <c r="A581" t="s">
        <v>478</v>
      </c>
      <c r="B581" t="s">
        <v>462</v>
      </c>
      <c r="C581" t="s">
        <v>340</v>
      </c>
      <c r="D581" t="s">
        <v>359</v>
      </c>
      <c r="E581">
        <v>33760</v>
      </c>
      <c r="F581">
        <v>30260</v>
      </c>
      <c r="G581">
        <f>(E581*1)+300000</f>
        <v>333760</v>
      </c>
      <c r="H581">
        <f xml:space="preserve"> (F581*1)+ 700000</f>
        <v>730260</v>
      </c>
      <c r="I581">
        <v>32046</v>
      </c>
    </row>
    <row r="582" spans="1:9" x14ac:dyDescent="0.25">
      <c r="A582" t="s">
        <v>478</v>
      </c>
      <c r="B582" t="s">
        <v>462</v>
      </c>
      <c r="C582" t="s">
        <v>340</v>
      </c>
      <c r="D582" t="s">
        <v>359</v>
      </c>
      <c r="E582">
        <v>33980</v>
      </c>
      <c r="F582">
        <v>30100</v>
      </c>
      <c r="G582">
        <f>(E582*1)+300000</f>
        <v>333980</v>
      </c>
      <c r="H582">
        <f xml:space="preserve"> (F582*1)+ 700000</f>
        <v>730100</v>
      </c>
      <c r="I582">
        <v>32021</v>
      </c>
    </row>
    <row r="583" spans="1:9" x14ac:dyDescent="0.25">
      <c r="A583" t="s">
        <v>458</v>
      </c>
      <c r="B583" t="s">
        <v>459</v>
      </c>
      <c r="C583" t="s">
        <v>407</v>
      </c>
      <c r="D583" t="s">
        <v>359</v>
      </c>
      <c r="E583">
        <v>34285</v>
      </c>
      <c r="F583">
        <v>15601</v>
      </c>
      <c r="G583">
        <f>(E583*1)+300000</f>
        <v>334285</v>
      </c>
      <c r="H583">
        <f xml:space="preserve"> (F583*1)+ 700000</f>
        <v>715601</v>
      </c>
      <c r="I583">
        <v>31462</v>
      </c>
    </row>
    <row r="584" spans="1:9" x14ac:dyDescent="0.25">
      <c r="A584" t="s">
        <v>480</v>
      </c>
      <c r="B584" t="s">
        <v>473</v>
      </c>
      <c r="C584" t="s">
        <v>340</v>
      </c>
      <c r="D584" t="s">
        <v>359</v>
      </c>
      <c r="E584">
        <v>34379</v>
      </c>
      <c r="F584">
        <v>30674</v>
      </c>
      <c r="G584">
        <f>(E584*1)+300000</f>
        <v>334379</v>
      </c>
      <c r="H584">
        <f xml:space="preserve"> (F584*1)+ 700000</f>
        <v>730674</v>
      </c>
      <c r="I584">
        <v>32047</v>
      </c>
    </row>
    <row r="585" spans="1:9" x14ac:dyDescent="0.25">
      <c r="A585" t="s">
        <v>476</v>
      </c>
      <c r="B585" t="s">
        <v>473</v>
      </c>
      <c r="C585" t="s">
        <v>340</v>
      </c>
      <c r="D585" t="s">
        <v>359</v>
      </c>
      <c r="E585">
        <v>34382</v>
      </c>
      <c r="F585">
        <v>30441</v>
      </c>
      <c r="G585">
        <f>(E585*1)+300000</f>
        <v>334382</v>
      </c>
      <c r="H585">
        <f xml:space="preserve"> (F585*1)+ 700000</f>
        <v>730441</v>
      </c>
      <c r="I585">
        <v>32038</v>
      </c>
    </row>
    <row r="586" spans="1:9" x14ac:dyDescent="0.25">
      <c r="A586" t="s">
        <v>454</v>
      </c>
      <c r="B586" t="s">
        <v>455</v>
      </c>
      <c r="C586" t="s">
        <v>407</v>
      </c>
      <c r="D586" t="s">
        <v>359</v>
      </c>
      <c r="E586">
        <v>34383</v>
      </c>
      <c r="F586">
        <v>9832</v>
      </c>
      <c r="G586">
        <f>(E586*1)+300000</f>
        <v>334383</v>
      </c>
      <c r="H586">
        <f xml:space="preserve"> (F586*1)+ 700000</f>
        <v>709832</v>
      </c>
      <c r="I586">
        <v>31210</v>
      </c>
    </row>
    <row r="587" spans="1:9" x14ac:dyDescent="0.25">
      <c r="A587" t="s">
        <v>477</v>
      </c>
      <c r="B587" t="s">
        <v>473</v>
      </c>
      <c r="C587" t="s">
        <v>340</v>
      </c>
      <c r="D587" t="s">
        <v>359</v>
      </c>
      <c r="E587">
        <v>34400</v>
      </c>
      <c r="F587">
        <v>30400</v>
      </c>
      <c r="G587">
        <f>(E587*1)+300000</f>
        <v>334400</v>
      </c>
      <c r="H587">
        <f xml:space="preserve"> (F587*1)+ 700000</f>
        <v>730400</v>
      </c>
      <c r="I587">
        <v>32019</v>
      </c>
    </row>
    <row r="588" spans="1:9" x14ac:dyDescent="0.25">
      <c r="A588" t="s">
        <v>460</v>
      </c>
      <c r="B588" t="s">
        <v>459</v>
      </c>
      <c r="C588" t="s">
        <v>407</v>
      </c>
      <c r="D588" t="s">
        <v>359</v>
      </c>
      <c r="E588">
        <v>34703</v>
      </c>
      <c r="F588">
        <v>15761</v>
      </c>
      <c r="G588">
        <f>(E588*1)+300000</f>
        <v>334703</v>
      </c>
      <c r="H588">
        <f xml:space="preserve"> (F588*1)+ 700000</f>
        <v>715761</v>
      </c>
      <c r="I588">
        <v>31463</v>
      </c>
    </row>
    <row r="589" spans="1:9" x14ac:dyDescent="0.25">
      <c r="A589" t="s">
        <v>491</v>
      </c>
      <c r="B589" t="s">
        <v>436</v>
      </c>
      <c r="C589" t="s">
        <v>433</v>
      </c>
      <c r="D589" t="s">
        <v>359</v>
      </c>
      <c r="E589">
        <v>35350</v>
      </c>
      <c r="F589">
        <v>52150</v>
      </c>
      <c r="G589">
        <f>(E589*1)+300000</f>
        <v>335350</v>
      </c>
      <c r="H589">
        <f xml:space="preserve"> (F589*1)+ 700000</f>
        <v>752150</v>
      </c>
      <c r="I589">
        <v>32320</v>
      </c>
    </row>
    <row r="590" spans="1:9" x14ac:dyDescent="0.25">
      <c r="A590" t="s">
        <v>464</v>
      </c>
      <c r="B590" t="s">
        <v>465</v>
      </c>
      <c r="C590" t="s">
        <v>407</v>
      </c>
      <c r="D590" t="s">
        <v>359</v>
      </c>
      <c r="E590">
        <v>36295</v>
      </c>
      <c r="F590">
        <v>22739</v>
      </c>
      <c r="G590">
        <f>(E590*1)+300000</f>
        <v>336295</v>
      </c>
      <c r="H590">
        <f xml:space="preserve"> (F590*1)+ 700000</f>
        <v>722739</v>
      </c>
      <c r="I590">
        <v>31770</v>
      </c>
    </row>
    <row r="591" spans="1:9" x14ac:dyDescent="0.25">
      <c r="A591" t="s">
        <v>841</v>
      </c>
      <c r="B591" t="s">
        <v>842</v>
      </c>
      <c r="C591" t="s">
        <v>433</v>
      </c>
      <c r="D591" t="s">
        <v>359</v>
      </c>
      <c r="E591">
        <v>38500</v>
      </c>
      <c r="F591">
        <v>49740</v>
      </c>
      <c r="G591">
        <f>(E591*1)+300000</f>
        <v>338500</v>
      </c>
      <c r="H591">
        <f xml:space="preserve"> (F591*1)+ 700000</f>
        <v>749740</v>
      </c>
      <c r="I591">
        <v>68315</v>
      </c>
    </row>
    <row r="592" spans="1:9" x14ac:dyDescent="0.25">
      <c r="A592" t="s">
        <v>832</v>
      </c>
      <c r="B592" t="s">
        <v>465</v>
      </c>
      <c r="C592" t="s">
        <v>407</v>
      </c>
      <c r="D592" t="s">
        <v>359</v>
      </c>
      <c r="E592">
        <v>38515</v>
      </c>
      <c r="F592">
        <v>23949</v>
      </c>
      <c r="G592">
        <f>(E592*1)+300000</f>
        <v>338515</v>
      </c>
      <c r="H592">
        <f xml:space="preserve"> (F592*1)+ 700000</f>
        <v>723949</v>
      </c>
      <c r="I592">
        <v>288161</v>
      </c>
    </row>
    <row r="593" spans="1:9" x14ac:dyDescent="0.25">
      <c r="A593" t="s">
        <v>831</v>
      </c>
      <c r="B593" t="s">
        <v>831</v>
      </c>
      <c r="C593" t="s">
        <v>407</v>
      </c>
      <c r="D593" t="s">
        <v>359</v>
      </c>
      <c r="E593">
        <v>39840</v>
      </c>
      <c r="F593">
        <v>22600</v>
      </c>
      <c r="G593">
        <f>(E593*1)+300000</f>
        <v>339840</v>
      </c>
      <c r="H593">
        <f xml:space="preserve"> (F593*1)+ 700000</f>
        <v>722600</v>
      </c>
      <c r="I593">
        <v>223538</v>
      </c>
    </row>
    <row r="594" spans="1:9" x14ac:dyDescent="0.25">
      <c r="A594" t="s">
        <v>858</v>
      </c>
      <c r="B594" t="s">
        <v>831</v>
      </c>
      <c r="C594" t="s">
        <v>407</v>
      </c>
      <c r="D594" t="s">
        <v>359</v>
      </c>
      <c r="E594">
        <v>40217</v>
      </c>
      <c r="F594">
        <v>23052</v>
      </c>
      <c r="G594">
        <f>(E594*1)+300000</f>
        <v>340217</v>
      </c>
      <c r="H594">
        <f xml:space="preserve"> (F594*1)+ 700000</f>
        <v>723052</v>
      </c>
      <c r="I594">
        <v>76788</v>
      </c>
    </row>
    <row r="595" spans="1:9" x14ac:dyDescent="0.25">
      <c r="A595" t="s">
        <v>856</v>
      </c>
      <c r="B595" t="s">
        <v>857</v>
      </c>
      <c r="C595" t="s">
        <v>407</v>
      </c>
      <c r="D595" t="s">
        <v>359</v>
      </c>
      <c r="E595">
        <v>40515</v>
      </c>
      <c r="F595">
        <v>22573</v>
      </c>
      <c r="G595">
        <f>(E595*1)+300000</f>
        <v>340515</v>
      </c>
      <c r="H595">
        <f xml:space="preserve"> (F595*1)+ 700000</f>
        <v>722573</v>
      </c>
      <c r="I595">
        <v>76787</v>
      </c>
    </row>
    <row r="596" spans="1:9" x14ac:dyDescent="0.25">
      <c r="A596" t="s">
        <v>467</v>
      </c>
      <c r="B596" t="s">
        <v>467</v>
      </c>
      <c r="C596" t="s">
        <v>433</v>
      </c>
      <c r="D596" t="s">
        <v>359</v>
      </c>
      <c r="E596">
        <v>41218</v>
      </c>
      <c r="F596">
        <v>38167</v>
      </c>
      <c r="G596">
        <f>(E596*1)+300000</f>
        <v>341218</v>
      </c>
      <c r="H596">
        <f xml:space="preserve"> (F596*1)+ 700000</f>
        <v>738167</v>
      </c>
      <c r="I596">
        <v>33350</v>
      </c>
    </row>
    <row r="597" spans="1:9" x14ac:dyDescent="0.25">
      <c r="A597" t="s">
        <v>501</v>
      </c>
      <c r="B597" t="s">
        <v>500</v>
      </c>
      <c r="C597" t="s">
        <v>407</v>
      </c>
      <c r="D597" t="s">
        <v>359</v>
      </c>
      <c r="E597">
        <v>42694</v>
      </c>
      <c r="F597">
        <v>27502</v>
      </c>
      <c r="G597">
        <f>(E597*1)+300000</f>
        <v>342694</v>
      </c>
      <c r="H597">
        <f xml:space="preserve"> (F597*1)+ 700000</f>
        <v>727502</v>
      </c>
      <c r="I597">
        <v>33174</v>
      </c>
    </row>
    <row r="598" spans="1:9" x14ac:dyDescent="0.25">
      <c r="A598" t="s">
        <v>851</v>
      </c>
      <c r="B598" t="s">
        <v>852</v>
      </c>
      <c r="C598" t="s">
        <v>407</v>
      </c>
      <c r="D598" t="s">
        <v>359</v>
      </c>
      <c r="E598">
        <v>43583</v>
      </c>
      <c r="F598">
        <v>18352</v>
      </c>
      <c r="G598">
        <f>(E598*1)+300000</f>
        <v>343583</v>
      </c>
      <c r="H598">
        <f xml:space="preserve"> (F598*1)+ 700000</f>
        <v>718352</v>
      </c>
      <c r="I598">
        <v>72872</v>
      </c>
    </row>
    <row r="599" spans="1:9" x14ac:dyDescent="0.25">
      <c r="A599" t="s">
        <v>859</v>
      </c>
      <c r="B599" t="s">
        <v>852</v>
      </c>
      <c r="C599" t="s">
        <v>407</v>
      </c>
      <c r="D599" t="s">
        <v>359</v>
      </c>
      <c r="E599">
        <v>44300</v>
      </c>
      <c r="F599">
        <v>20800</v>
      </c>
      <c r="G599">
        <f>(E599*1)+300000</f>
        <v>344300</v>
      </c>
      <c r="H599">
        <f xml:space="preserve"> (F599*1)+ 700000</f>
        <v>720800</v>
      </c>
      <c r="I599">
        <v>145692</v>
      </c>
    </row>
    <row r="600" spans="1:9" x14ac:dyDescent="0.25">
      <c r="A600" t="s">
        <v>855</v>
      </c>
      <c r="B600" t="s">
        <v>854</v>
      </c>
      <c r="C600" t="s">
        <v>407</v>
      </c>
      <c r="D600" t="s">
        <v>359</v>
      </c>
      <c r="E600">
        <v>44466</v>
      </c>
      <c r="F600">
        <v>25701</v>
      </c>
      <c r="G600">
        <f>(E600*1)+300000</f>
        <v>344466</v>
      </c>
      <c r="H600">
        <f xml:space="preserve"> (F600*1)+ 700000</f>
        <v>725701</v>
      </c>
      <c r="I600">
        <v>145700</v>
      </c>
    </row>
    <row r="601" spans="1:9" x14ac:dyDescent="0.25">
      <c r="A601" t="s">
        <v>499</v>
      </c>
      <c r="B601" t="s">
        <v>500</v>
      </c>
      <c r="C601" t="s">
        <v>407</v>
      </c>
      <c r="D601" t="s">
        <v>359</v>
      </c>
      <c r="E601">
        <v>44828</v>
      </c>
      <c r="F601">
        <v>27166</v>
      </c>
      <c r="G601">
        <f>(E601*1)+300000</f>
        <v>344828</v>
      </c>
      <c r="H601">
        <f xml:space="preserve"> (F601*1)+ 700000</f>
        <v>727166</v>
      </c>
      <c r="I601">
        <v>33129</v>
      </c>
    </row>
    <row r="602" spans="1:9" x14ac:dyDescent="0.25">
      <c r="A602" t="s">
        <v>497</v>
      </c>
      <c r="B602" t="s">
        <v>498</v>
      </c>
      <c r="C602" t="s">
        <v>407</v>
      </c>
      <c r="D602" t="s">
        <v>359</v>
      </c>
      <c r="E602">
        <v>44920</v>
      </c>
      <c r="F602">
        <v>2590</v>
      </c>
      <c r="G602">
        <f>(E602*1)+300000</f>
        <v>344920</v>
      </c>
      <c r="H602">
        <f xml:space="preserve"> (F602*1)+ 700000</f>
        <v>702590</v>
      </c>
      <c r="I602">
        <v>32774</v>
      </c>
    </row>
    <row r="603" spans="1:9" x14ac:dyDescent="0.25">
      <c r="A603" t="s">
        <v>866</v>
      </c>
      <c r="B603" t="s">
        <v>867</v>
      </c>
      <c r="C603" t="s">
        <v>433</v>
      </c>
      <c r="D603" t="s">
        <v>359</v>
      </c>
      <c r="E603">
        <v>45602</v>
      </c>
      <c r="F603">
        <v>55571</v>
      </c>
      <c r="G603">
        <f>(E603*1)+300000</f>
        <v>345602</v>
      </c>
      <c r="H603">
        <f xml:space="preserve"> (F603*1)+ 700000</f>
        <v>755571</v>
      </c>
      <c r="I603">
        <v>73510</v>
      </c>
    </row>
    <row r="604" spans="1:9" x14ac:dyDescent="0.25">
      <c r="A604" t="s">
        <v>862</v>
      </c>
      <c r="B604" t="s">
        <v>473</v>
      </c>
      <c r="C604" t="s">
        <v>840</v>
      </c>
      <c r="D604" t="s">
        <v>359</v>
      </c>
      <c r="E604">
        <v>45790</v>
      </c>
      <c r="F604">
        <v>33240</v>
      </c>
      <c r="G604">
        <f>(E604*1)+300000</f>
        <v>345790</v>
      </c>
      <c r="H604">
        <f xml:space="preserve"> (F604*1)+ 700000</f>
        <v>733240</v>
      </c>
      <c r="I604">
        <v>282451</v>
      </c>
    </row>
    <row r="605" spans="1:9" x14ac:dyDescent="0.25">
      <c r="A605" t="s">
        <v>861</v>
      </c>
      <c r="B605" t="s">
        <v>473</v>
      </c>
      <c r="C605" t="s">
        <v>840</v>
      </c>
      <c r="D605" t="s">
        <v>359</v>
      </c>
      <c r="E605">
        <v>46050</v>
      </c>
      <c r="F605">
        <v>33070</v>
      </c>
      <c r="G605">
        <f>(E605*1)+300000</f>
        <v>346050</v>
      </c>
      <c r="H605">
        <f xml:space="preserve"> (F605*1)+ 700000</f>
        <v>733070</v>
      </c>
      <c r="I605">
        <v>282449</v>
      </c>
    </row>
    <row r="606" spans="1:9" x14ac:dyDescent="0.25">
      <c r="A606" t="s">
        <v>860</v>
      </c>
      <c r="B606" t="s">
        <v>507</v>
      </c>
      <c r="C606" t="s">
        <v>840</v>
      </c>
      <c r="D606" t="s">
        <v>359</v>
      </c>
      <c r="E606">
        <v>46334</v>
      </c>
      <c r="F606">
        <v>33859</v>
      </c>
      <c r="G606">
        <f>(E606*1)+300000</f>
        <v>346334</v>
      </c>
      <c r="H606">
        <f xml:space="preserve"> (F606*1)+ 700000</f>
        <v>733859</v>
      </c>
      <c r="I606">
        <v>71865</v>
      </c>
    </row>
    <row r="607" spans="1:9" x14ac:dyDescent="0.25">
      <c r="A607" t="s">
        <v>540</v>
      </c>
      <c r="B607" t="s">
        <v>539</v>
      </c>
      <c r="C607" t="s">
        <v>433</v>
      </c>
      <c r="D607" t="s">
        <v>359</v>
      </c>
      <c r="E607">
        <v>50205</v>
      </c>
      <c r="F607">
        <v>34446</v>
      </c>
      <c r="G607">
        <f>(E607*1)+300000</f>
        <v>350205</v>
      </c>
      <c r="H607">
        <f xml:space="preserve"> (F607*1)+ 700000</f>
        <v>734446</v>
      </c>
      <c r="I607">
        <v>34572</v>
      </c>
    </row>
    <row r="608" spans="1:9" x14ac:dyDescent="0.25">
      <c r="A608" t="s">
        <v>538</v>
      </c>
      <c r="B608" t="s">
        <v>539</v>
      </c>
      <c r="C608" t="s">
        <v>433</v>
      </c>
      <c r="D608" t="s">
        <v>359</v>
      </c>
      <c r="E608">
        <v>51117</v>
      </c>
      <c r="F608">
        <v>35972</v>
      </c>
      <c r="G608">
        <f>(E608*1)+300000</f>
        <v>351117</v>
      </c>
      <c r="H608">
        <f xml:space="preserve"> (F608*1)+ 700000</f>
        <v>735972</v>
      </c>
      <c r="I608">
        <v>34535</v>
      </c>
    </row>
    <row r="609" spans="1:19" x14ac:dyDescent="0.25">
      <c r="A609" t="s">
        <v>525</v>
      </c>
      <c r="B609" t="s">
        <v>522</v>
      </c>
      <c r="C609" t="s">
        <v>407</v>
      </c>
      <c r="D609" t="s">
        <v>359</v>
      </c>
      <c r="E609">
        <v>52540</v>
      </c>
      <c r="F609">
        <v>4998</v>
      </c>
      <c r="G609">
        <f>(E609*1)+300000</f>
        <v>352540</v>
      </c>
      <c r="H609">
        <f xml:space="preserve"> (F609*1)+ 700000</f>
        <v>704998</v>
      </c>
      <c r="I609">
        <v>34253</v>
      </c>
    </row>
    <row r="610" spans="1:19" x14ac:dyDescent="0.25">
      <c r="A610" t="s">
        <v>874</v>
      </c>
      <c r="B610" t="s">
        <v>875</v>
      </c>
      <c r="C610" t="s">
        <v>407</v>
      </c>
      <c r="D610" t="s">
        <v>359</v>
      </c>
      <c r="E610">
        <v>55770</v>
      </c>
      <c r="F610">
        <v>4731</v>
      </c>
      <c r="G610">
        <f>(E610*1)+300000</f>
        <v>355770</v>
      </c>
      <c r="H610">
        <f xml:space="preserve"> (F610*1)+ 700000</f>
        <v>704731</v>
      </c>
      <c r="I610">
        <v>133399</v>
      </c>
    </row>
    <row r="611" spans="1:19" x14ac:dyDescent="0.25">
      <c r="A611" t="s">
        <v>543</v>
      </c>
      <c r="B611" t="s">
        <v>544</v>
      </c>
      <c r="C611" t="s">
        <v>433</v>
      </c>
      <c r="D611" t="s">
        <v>359</v>
      </c>
      <c r="E611">
        <v>57315</v>
      </c>
      <c r="F611">
        <v>45060</v>
      </c>
      <c r="G611">
        <f>(E611*1)+300000</f>
        <v>357315</v>
      </c>
      <c r="H611">
        <f xml:space="preserve"> (F611*1)+ 700000</f>
        <v>745060</v>
      </c>
      <c r="I611">
        <v>34614</v>
      </c>
    </row>
    <row r="612" spans="1:19" x14ac:dyDescent="0.25">
      <c r="A612" t="s">
        <v>569</v>
      </c>
      <c r="B612" t="s">
        <v>570</v>
      </c>
      <c r="C612" t="s">
        <v>433</v>
      </c>
      <c r="D612" t="s">
        <v>359</v>
      </c>
      <c r="E612">
        <v>60902</v>
      </c>
      <c r="F612">
        <v>49889</v>
      </c>
      <c r="G612">
        <f>(E612*1)+300000</f>
        <v>360902</v>
      </c>
      <c r="H612">
        <f xml:space="preserve"> (F612*1)+ 700000</f>
        <v>749889</v>
      </c>
      <c r="I612">
        <v>35506</v>
      </c>
    </row>
    <row r="613" spans="1:19" x14ac:dyDescent="0.25">
      <c r="A613" t="s">
        <v>560</v>
      </c>
      <c r="B613" t="s">
        <v>561</v>
      </c>
      <c r="C613" t="s">
        <v>433</v>
      </c>
      <c r="D613" t="s">
        <v>359</v>
      </c>
      <c r="E613">
        <v>68293</v>
      </c>
      <c r="F613">
        <v>49255</v>
      </c>
      <c r="G613">
        <f>(E613*1)+300000</f>
        <v>368293</v>
      </c>
      <c r="H613">
        <f xml:space="preserve"> (F613*1)+ 700000</f>
        <v>749255</v>
      </c>
      <c r="I613">
        <v>35392</v>
      </c>
    </row>
    <row r="614" spans="1:19" x14ac:dyDescent="0.25">
      <c r="A614" t="s">
        <v>940</v>
      </c>
      <c r="B614" t="s">
        <v>937</v>
      </c>
      <c r="C614" t="s">
        <v>278</v>
      </c>
      <c r="D614" t="s">
        <v>359</v>
      </c>
      <c r="E614">
        <v>86221</v>
      </c>
      <c r="F614">
        <v>77726</v>
      </c>
      <c r="G614">
        <f>(E614*1)+300000</f>
        <v>386221</v>
      </c>
      <c r="H614">
        <f xml:space="preserve"> (F614*1)+ 700000</f>
        <v>777726</v>
      </c>
      <c r="I614">
        <v>200985</v>
      </c>
    </row>
    <row r="615" spans="1:19" x14ac:dyDescent="0.25">
      <c r="A615" t="s">
        <v>616</v>
      </c>
      <c r="B615" t="s">
        <v>617</v>
      </c>
      <c r="C615" t="s">
        <v>618</v>
      </c>
      <c r="D615" t="s">
        <v>615</v>
      </c>
      <c r="E615">
        <v>886</v>
      </c>
      <c r="F615">
        <v>292</v>
      </c>
      <c r="G615">
        <f>(E615*100)+100000</f>
        <v>188600</v>
      </c>
      <c r="H615">
        <f>(F615*100)+600000</f>
        <v>629200</v>
      </c>
      <c r="I615">
        <v>39206</v>
      </c>
    </row>
    <row r="616" spans="1:19" x14ac:dyDescent="0.25">
      <c r="A616" t="s">
        <v>947</v>
      </c>
      <c r="B616" t="s">
        <v>948</v>
      </c>
      <c r="C616" t="s">
        <v>330</v>
      </c>
      <c r="D616" t="s">
        <v>615</v>
      </c>
      <c r="E616">
        <v>4206</v>
      </c>
      <c r="F616">
        <v>6809</v>
      </c>
      <c r="G616">
        <f>(E616*10)+100000</f>
        <v>142060</v>
      </c>
      <c r="H616">
        <f>(F616*10)+600000</f>
        <v>668090</v>
      </c>
      <c r="I616">
        <v>295418</v>
      </c>
    </row>
    <row r="617" spans="1:19" x14ac:dyDescent="0.25">
      <c r="A617" t="s">
        <v>613</v>
      </c>
      <c r="B617" t="s">
        <v>614</v>
      </c>
      <c r="C617" t="s">
        <v>330</v>
      </c>
      <c r="D617" t="s">
        <v>615</v>
      </c>
      <c r="E617">
        <v>6614</v>
      </c>
      <c r="F617">
        <v>3779</v>
      </c>
      <c r="G617">
        <f>(E617*10)+100000</f>
        <v>166140</v>
      </c>
      <c r="H617">
        <f>(F617*10)+600000</f>
        <v>637790</v>
      </c>
      <c r="I617">
        <v>38437</v>
      </c>
    </row>
    <row r="618" spans="1:19" x14ac:dyDescent="0.25">
      <c r="A618" t="s">
        <v>949</v>
      </c>
      <c r="B618" t="s">
        <v>950</v>
      </c>
      <c r="C618" t="s">
        <v>330</v>
      </c>
      <c r="D618" t="s">
        <v>615</v>
      </c>
      <c r="E618">
        <v>69135</v>
      </c>
      <c r="F618">
        <v>23559</v>
      </c>
      <c r="G618">
        <f>(E618*1)+100000</f>
        <v>169135</v>
      </c>
      <c r="H618">
        <f>(F618*1)+600000</f>
        <v>623559</v>
      </c>
      <c r="I618">
        <v>305150</v>
      </c>
    </row>
    <row r="619" spans="1:19" x14ac:dyDescent="0.25">
      <c r="A619" t="s">
        <v>951</v>
      </c>
      <c r="B619" t="s">
        <v>950</v>
      </c>
      <c r="C619" t="s">
        <v>330</v>
      </c>
      <c r="D619" t="s">
        <v>615</v>
      </c>
      <c r="E619">
        <v>69144</v>
      </c>
      <c r="F619">
        <v>22336</v>
      </c>
      <c r="G619">
        <f>(E619*1)+100000</f>
        <v>169144</v>
      </c>
      <c r="H619">
        <f>(F619*1)+600000</f>
        <v>622336</v>
      </c>
      <c r="I619">
        <v>305151</v>
      </c>
    </row>
    <row r="620" spans="1:19" x14ac:dyDescent="0.25">
      <c r="A620" t="s">
        <v>952</v>
      </c>
      <c r="B620" t="s">
        <v>953</v>
      </c>
      <c r="C620" t="s">
        <v>618</v>
      </c>
      <c r="D620" t="s">
        <v>621</v>
      </c>
      <c r="E620">
        <v>8</v>
      </c>
      <c r="F620">
        <v>359</v>
      </c>
      <c r="G620">
        <f>(E620*100)+200000</f>
        <v>200800</v>
      </c>
      <c r="H620">
        <f xml:space="preserve"> (F620*100)+ 600000</f>
        <v>635900</v>
      </c>
      <c r="I620">
        <v>21597</v>
      </c>
      <c r="S620" t="s">
        <v>954</v>
      </c>
    </row>
    <row r="621" spans="1:19" x14ac:dyDescent="0.25">
      <c r="A621" t="s">
        <v>624</v>
      </c>
      <c r="B621" t="s">
        <v>625</v>
      </c>
      <c r="C621" t="s">
        <v>626</v>
      </c>
      <c r="D621" t="s">
        <v>621</v>
      </c>
      <c r="E621">
        <v>69</v>
      </c>
      <c r="F621">
        <v>75</v>
      </c>
      <c r="G621">
        <f>(E621*1000)+200000</f>
        <v>269000</v>
      </c>
      <c r="H621">
        <f xml:space="preserve"> (F621*1000)+ 600000</f>
        <v>675000</v>
      </c>
      <c r="I621">
        <v>45162</v>
      </c>
    </row>
    <row r="622" spans="1:19" x14ac:dyDescent="0.25">
      <c r="A622" t="s">
        <v>639</v>
      </c>
      <c r="B622" t="s">
        <v>639</v>
      </c>
      <c r="C622" t="s">
        <v>640</v>
      </c>
      <c r="D622" t="s">
        <v>621</v>
      </c>
      <c r="E622">
        <v>97</v>
      </c>
      <c r="F622">
        <v>68</v>
      </c>
      <c r="G622">
        <f>(E622*1000)+200000</f>
        <v>297000</v>
      </c>
      <c r="H622">
        <f xml:space="preserve"> (F622*1000)+ 600000</f>
        <v>668000</v>
      </c>
      <c r="I622">
        <v>47755</v>
      </c>
    </row>
    <row r="623" spans="1:19" x14ac:dyDescent="0.25">
      <c r="A623" t="s">
        <v>622</v>
      </c>
      <c r="B623" t="s">
        <v>622</v>
      </c>
      <c r="C623" t="s">
        <v>623</v>
      </c>
      <c r="D623" t="s">
        <v>621</v>
      </c>
      <c r="E623">
        <v>465</v>
      </c>
      <c r="F623">
        <v>722</v>
      </c>
      <c r="G623">
        <f>(E623*100)+200000</f>
        <v>246500</v>
      </c>
      <c r="H623">
        <f xml:space="preserve"> (F623*100)+ 600000</f>
        <v>672200</v>
      </c>
      <c r="I623">
        <v>43281</v>
      </c>
    </row>
    <row r="624" spans="1:19" x14ac:dyDescent="0.25">
      <c r="A624" t="s">
        <v>635</v>
      </c>
      <c r="B624" t="s">
        <v>636</v>
      </c>
      <c r="C624" t="s">
        <v>631</v>
      </c>
      <c r="D624" t="s">
        <v>621</v>
      </c>
      <c r="E624">
        <v>976</v>
      </c>
      <c r="F624">
        <v>304</v>
      </c>
      <c r="G624">
        <f>(E624*100)+200000</f>
        <v>297600</v>
      </c>
      <c r="H624">
        <f xml:space="preserve"> (F624*100)+ 600000</f>
        <v>630400</v>
      </c>
      <c r="I624">
        <v>47549</v>
      </c>
    </row>
    <row r="625" spans="1:19" x14ac:dyDescent="0.25">
      <c r="A625" t="s">
        <v>956</v>
      </c>
      <c r="B625" t="s">
        <v>636</v>
      </c>
      <c r="C625" t="s">
        <v>631</v>
      </c>
      <c r="D625" t="s">
        <v>621</v>
      </c>
      <c r="E625">
        <v>989</v>
      </c>
      <c r="F625">
        <v>336</v>
      </c>
      <c r="G625">
        <f>(E625*100)+200000</f>
        <v>298900</v>
      </c>
      <c r="H625">
        <f xml:space="preserve"> (F625*100)+ 600000</f>
        <v>633600</v>
      </c>
      <c r="I625">
        <v>85818</v>
      </c>
    </row>
    <row r="626" spans="1:19" x14ac:dyDescent="0.25">
      <c r="A626" t="s">
        <v>619</v>
      </c>
      <c r="B626" t="s">
        <v>620</v>
      </c>
      <c r="C626" t="s">
        <v>618</v>
      </c>
      <c r="D626" t="s">
        <v>621</v>
      </c>
      <c r="E626">
        <v>2711</v>
      </c>
      <c r="F626">
        <v>4193</v>
      </c>
      <c r="G626">
        <f>(E626*10)+200000</f>
        <v>227110</v>
      </c>
      <c r="H626">
        <f xml:space="preserve"> (F626*10)+ 600000</f>
        <v>641930</v>
      </c>
      <c r="I626">
        <v>41069</v>
      </c>
      <c r="S626" t="s">
        <v>244</v>
      </c>
    </row>
    <row r="627" spans="1:19" x14ac:dyDescent="0.25">
      <c r="A627" t="s">
        <v>627</v>
      </c>
      <c r="B627" t="s">
        <v>628</v>
      </c>
      <c r="C627" t="s">
        <v>628</v>
      </c>
      <c r="D627" t="s">
        <v>621</v>
      </c>
      <c r="E627">
        <v>7923</v>
      </c>
      <c r="F627">
        <v>7830</v>
      </c>
      <c r="G627">
        <f>(E627*10)+200000</f>
        <v>279230</v>
      </c>
      <c r="H627">
        <f xml:space="preserve"> (F627*10)+ 600000</f>
        <v>678300</v>
      </c>
      <c r="I627">
        <v>45850</v>
      </c>
    </row>
    <row r="628" spans="1:19" x14ac:dyDescent="0.25">
      <c r="A628" t="s">
        <v>629</v>
      </c>
      <c r="B628" t="s">
        <v>630</v>
      </c>
      <c r="C628" t="s">
        <v>631</v>
      </c>
      <c r="D628" t="s">
        <v>621</v>
      </c>
      <c r="E628">
        <v>8214</v>
      </c>
      <c r="F628">
        <v>5146</v>
      </c>
      <c r="G628">
        <f>(E628*10)+200000</f>
        <v>282140</v>
      </c>
      <c r="H628">
        <f xml:space="preserve"> (F628*10)+ 600000</f>
        <v>651460</v>
      </c>
      <c r="I628">
        <v>46708</v>
      </c>
    </row>
    <row r="629" spans="1:19" x14ac:dyDescent="0.25">
      <c r="A629" t="s">
        <v>632</v>
      </c>
      <c r="B629" t="s">
        <v>633</v>
      </c>
      <c r="C629" t="s">
        <v>634</v>
      </c>
      <c r="D629" t="s">
        <v>621</v>
      </c>
      <c r="E629">
        <v>8528</v>
      </c>
      <c r="F629">
        <v>8950</v>
      </c>
      <c r="G629">
        <f>(E629*10)+200000</f>
        <v>285280</v>
      </c>
      <c r="H629">
        <f xml:space="preserve"> (F629*10)+ 600000</f>
        <v>689500</v>
      </c>
      <c r="I629">
        <v>46860</v>
      </c>
    </row>
    <row r="630" spans="1:19" x14ac:dyDescent="0.25">
      <c r="A630" t="s">
        <v>637</v>
      </c>
      <c r="B630" t="s">
        <v>638</v>
      </c>
      <c r="C630" t="s">
        <v>631</v>
      </c>
      <c r="D630" t="s">
        <v>621</v>
      </c>
      <c r="E630">
        <v>9708</v>
      </c>
      <c r="F630">
        <v>4232</v>
      </c>
      <c r="G630">
        <f>(E630*10)+200000</f>
        <v>297080</v>
      </c>
      <c r="H630">
        <f xml:space="preserve"> (F630*10)+ 600000</f>
        <v>642320</v>
      </c>
      <c r="I630">
        <v>47654</v>
      </c>
    </row>
    <row r="631" spans="1:19" x14ac:dyDescent="0.25">
      <c r="A631" t="s">
        <v>955</v>
      </c>
      <c r="B631" t="s">
        <v>636</v>
      </c>
      <c r="C631" t="s">
        <v>631</v>
      </c>
      <c r="D631" t="s">
        <v>621</v>
      </c>
      <c r="E631">
        <v>9946</v>
      </c>
      <c r="F631">
        <v>3170</v>
      </c>
      <c r="G631">
        <f>(E631*10)+200000</f>
        <v>299460</v>
      </c>
      <c r="H631">
        <f xml:space="preserve"> (F631*10)+ 600000</f>
        <v>631700</v>
      </c>
      <c r="I631">
        <v>68451</v>
      </c>
    </row>
    <row r="632" spans="1:19" x14ac:dyDescent="0.25">
      <c r="A632" t="s">
        <v>641</v>
      </c>
      <c r="B632" t="s">
        <v>642</v>
      </c>
      <c r="C632" t="s">
        <v>631</v>
      </c>
      <c r="D632" t="s">
        <v>643</v>
      </c>
      <c r="E632">
        <v>42</v>
      </c>
      <c r="F632">
        <v>5079</v>
      </c>
      <c r="G632">
        <f>(E632*10)+300000</f>
        <v>300420</v>
      </c>
      <c r="H632">
        <f>(F632*10)+600000</f>
        <v>650790</v>
      </c>
      <c r="I632">
        <v>49010</v>
      </c>
    </row>
    <row r="633" spans="1:19" x14ac:dyDescent="0.25">
      <c r="A633" t="s">
        <v>644</v>
      </c>
      <c r="B633" t="s">
        <v>645</v>
      </c>
      <c r="C633" t="s">
        <v>628</v>
      </c>
      <c r="D633" t="s">
        <v>643</v>
      </c>
      <c r="E633">
        <v>168</v>
      </c>
      <c r="F633">
        <v>8074</v>
      </c>
      <c r="G633">
        <f>(E633*10)+300000</f>
        <v>301680</v>
      </c>
      <c r="H633">
        <f>(F633*10)+600000</f>
        <v>680740</v>
      </c>
      <c r="I633">
        <v>49616</v>
      </c>
    </row>
    <row r="634" spans="1:19" x14ac:dyDescent="0.25">
      <c r="A634" t="s">
        <v>957</v>
      </c>
      <c r="B634" t="s">
        <v>628</v>
      </c>
      <c r="C634" t="s">
        <v>958</v>
      </c>
      <c r="D634" t="s">
        <v>643</v>
      </c>
      <c r="E634">
        <v>180</v>
      </c>
      <c r="F634">
        <v>7936</v>
      </c>
      <c r="G634">
        <f>(E634*10)+300000</f>
        <v>301800</v>
      </c>
      <c r="H634">
        <f>(F634*10)+600000</f>
        <v>679360</v>
      </c>
      <c r="I634">
        <v>153454</v>
      </c>
    </row>
    <row r="635" spans="1:19" x14ac:dyDescent="0.25">
      <c r="A635" t="s">
        <v>657</v>
      </c>
      <c r="B635" t="s">
        <v>658</v>
      </c>
      <c r="C635" t="s">
        <v>659</v>
      </c>
      <c r="D635" t="s">
        <v>643</v>
      </c>
      <c r="E635">
        <v>311</v>
      </c>
      <c r="F635">
        <v>373</v>
      </c>
      <c r="G635">
        <f>(E635*100)+300000</f>
        <v>331100</v>
      </c>
      <c r="H635">
        <f>(F635*100)+600000</f>
        <v>637300</v>
      </c>
      <c r="I635">
        <v>53150</v>
      </c>
    </row>
    <row r="636" spans="1:19" x14ac:dyDescent="0.25">
      <c r="A636" t="s">
        <v>647</v>
      </c>
      <c r="B636" t="s">
        <v>648</v>
      </c>
      <c r="C636" t="s">
        <v>340</v>
      </c>
      <c r="D636" t="s">
        <v>643</v>
      </c>
      <c r="E636">
        <v>1160</v>
      </c>
      <c r="F636">
        <v>9801</v>
      </c>
      <c r="G636">
        <f>(E636*10)+300000</f>
        <v>311600</v>
      </c>
      <c r="H636">
        <f>(F636*10)+600000</f>
        <v>698010</v>
      </c>
      <c r="I636">
        <v>51068</v>
      </c>
    </row>
    <row r="637" spans="1:19" x14ac:dyDescent="0.25">
      <c r="A637" t="s">
        <v>649</v>
      </c>
      <c r="B637" t="s">
        <v>650</v>
      </c>
      <c r="C637" t="s">
        <v>340</v>
      </c>
      <c r="D637" t="s">
        <v>643</v>
      </c>
      <c r="E637">
        <v>1176</v>
      </c>
      <c r="F637">
        <v>9935</v>
      </c>
      <c r="G637">
        <f>(E637*10)+300000</f>
        <v>311760</v>
      </c>
      <c r="H637">
        <f>(F637*10)+600000</f>
        <v>699350</v>
      </c>
      <c r="I637">
        <v>51069</v>
      </c>
    </row>
    <row r="638" spans="1:19" x14ac:dyDescent="0.25">
      <c r="A638" t="s">
        <v>961</v>
      </c>
      <c r="B638" t="s">
        <v>962</v>
      </c>
      <c r="C638" t="s">
        <v>659</v>
      </c>
      <c r="D638" t="s">
        <v>643</v>
      </c>
      <c r="E638">
        <v>1189</v>
      </c>
      <c r="F638">
        <v>3496</v>
      </c>
      <c r="G638">
        <f>(E638*10)+300000</f>
        <v>311890</v>
      </c>
      <c r="H638">
        <f>(F638*10)+600000</f>
        <v>634960</v>
      </c>
      <c r="I638">
        <v>288113</v>
      </c>
    </row>
    <row r="639" spans="1:19" x14ac:dyDescent="0.25">
      <c r="A639" t="s">
        <v>963</v>
      </c>
      <c r="B639" t="s">
        <v>650</v>
      </c>
      <c r="C639" t="s">
        <v>340</v>
      </c>
      <c r="D639" t="s">
        <v>643</v>
      </c>
      <c r="E639">
        <v>1361</v>
      </c>
      <c r="F639">
        <v>9977</v>
      </c>
      <c r="G639">
        <f>(E639*10)+300000</f>
        <v>313610</v>
      </c>
      <c r="H639">
        <f>(F639*10)+600000</f>
        <v>699770</v>
      </c>
      <c r="I639">
        <v>71610</v>
      </c>
    </row>
    <row r="640" spans="1:19" x14ac:dyDescent="0.25">
      <c r="A640" t="s">
        <v>959</v>
      </c>
      <c r="B640" t="s">
        <v>960</v>
      </c>
      <c r="C640" t="s">
        <v>659</v>
      </c>
      <c r="D640" t="s">
        <v>643</v>
      </c>
      <c r="E640">
        <v>1396</v>
      </c>
      <c r="F640">
        <v>3544</v>
      </c>
      <c r="G640">
        <f>(E640*10)+300000</f>
        <v>313960</v>
      </c>
      <c r="H640">
        <f>(F640*10)+600000</f>
        <v>635440</v>
      </c>
      <c r="I640">
        <v>90228</v>
      </c>
    </row>
    <row r="641" spans="1:19" x14ac:dyDescent="0.25">
      <c r="A641" t="s">
        <v>652</v>
      </c>
      <c r="B641" t="s">
        <v>653</v>
      </c>
      <c r="C641" t="s">
        <v>651</v>
      </c>
      <c r="D641" t="s">
        <v>643</v>
      </c>
      <c r="E641">
        <v>2575</v>
      </c>
      <c r="F641">
        <v>6170</v>
      </c>
      <c r="G641">
        <f>(E641*10)+300000</f>
        <v>325750</v>
      </c>
      <c r="H641">
        <f>(F641*10)+600000</f>
        <v>661700</v>
      </c>
      <c r="I641">
        <v>51848</v>
      </c>
    </row>
    <row r="642" spans="1:19" x14ac:dyDescent="0.25">
      <c r="A642" t="s">
        <v>660</v>
      </c>
      <c r="B642" t="s">
        <v>661</v>
      </c>
      <c r="C642" t="s">
        <v>651</v>
      </c>
      <c r="D642" t="s">
        <v>643</v>
      </c>
      <c r="E642">
        <v>3678</v>
      </c>
      <c r="F642">
        <v>5820</v>
      </c>
      <c r="G642">
        <f>(E642*10)+300000</f>
        <v>336780</v>
      </c>
      <c r="H642">
        <f>(F642*10)+600000</f>
        <v>658200</v>
      </c>
      <c r="I642">
        <v>53256</v>
      </c>
    </row>
    <row r="643" spans="1:19" x14ac:dyDescent="0.25">
      <c r="A643" t="s">
        <v>668</v>
      </c>
      <c r="B643" t="s">
        <v>669</v>
      </c>
      <c r="C643" t="s">
        <v>651</v>
      </c>
      <c r="D643" t="s">
        <v>643</v>
      </c>
      <c r="E643">
        <v>4001</v>
      </c>
      <c r="F643">
        <v>6191</v>
      </c>
      <c r="G643">
        <f>(E643*10)+300000</f>
        <v>340010</v>
      </c>
      <c r="H643">
        <f>(F643*10)+600000</f>
        <v>661910</v>
      </c>
      <c r="I643">
        <v>54797</v>
      </c>
    </row>
    <row r="644" spans="1:19" x14ac:dyDescent="0.25">
      <c r="A644" t="s">
        <v>665</v>
      </c>
      <c r="B644" t="s">
        <v>666</v>
      </c>
      <c r="C644" t="s">
        <v>659</v>
      </c>
      <c r="D644" t="s">
        <v>643</v>
      </c>
      <c r="E644">
        <v>4726</v>
      </c>
      <c r="F644">
        <v>600</v>
      </c>
      <c r="G644">
        <f>(E644*10)+300000</f>
        <v>347260</v>
      </c>
      <c r="H644">
        <f>(F644*10)+600000</f>
        <v>606000</v>
      </c>
      <c r="I644">
        <v>54060</v>
      </c>
      <c r="S644" t="s">
        <v>667</v>
      </c>
    </row>
    <row r="645" spans="1:19" x14ac:dyDescent="0.25">
      <c r="A645" t="s">
        <v>674</v>
      </c>
      <c r="B645" t="s">
        <v>675</v>
      </c>
      <c r="C645" t="s">
        <v>659</v>
      </c>
      <c r="D645" t="s">
        <v>643</v>
      </c>
      <c r="E645">
        <v>5661</v>
      </c>
      <c r="F645">
        <v>3390</v>
      </c>
      <c r="G645">
        <f>(E645*10)+300000</f>
        <v>356610</v>
      </c>
      <c r="H645">
        <f>(F645*10)+600000</f>
        <v>633900</v>
      </c>
      <c r="I645">
        <v>55617</v>
      </c>
    </row>
    <row r="646" spans="1:19" x14ac:dyDescent="0.25">
      <c r="A646" t="s">
        <v>680</v>
      </c>
      <c r="B646" t="s">
        <v>681</v>
      </c>
      <c r="C646" t="s">
        <v>659</v>
      </c>
      <c r="D646" t="s">
        <v>643</v>
      </c>
      <c r="E646">
        <v>8067</v>
      </c>
      <c r="F646">
        <v>5629</v>
      </c>
      <c r="G646">
        <f>(E646*10)+300000</f>
        <v>380670</v>
      </c>
      <c r="H646">
        <f>(F646*10)+600000</f>
        <v>656290</v>
      </c>
      <c r="I646">
        <v>59716</v>
      </c>
    </row>
    <row r="647" spans="1:19" x14ac:dyDescent="0.25">
      <c r="A647" t="s">
        <v>412</v>
      </c>
      <c r="B647" t="s">
        <v>646</v>
      </c>
      <c r="C647" t="s">
        <v>407</v>
      </c>
      <c r="D647" t="s">
        <v>643</v>
      </c>
      <c r="E647">
        <v>13124</v>
      </c>
      <c r="F647">
        <v>84681</v>
      </c>
      <c r="G647">
        <f>(E647*1)+300000</f>
        <v>313124</v>
      </c>
      <c r="H647">
        <f>(F647*1)+600000</f>
        <v>684681</v>
      </c>
      <c r="I647">
        <v>50921</v>
      </c>
    </row>
    <row r="648" spans="1:19" x14ac:dyDescent="0.25">
      <c r="A648" t="s">
        <v>964</v>
      </c>
      <c r="B648" t="s">
        <v>656</v>
      </c>
      <c r="C648" t="s">
        <v>407</v>
      </c>
      <c r="D648" t="s">
        <v>643</v>
      </c>
      <c r="E648">
        <v>20602</v>
      </c>
      <c r="F648">
        <v>86552</v>
      </c>
      <c r="G648">
        <f>(E648*1)+300000</f>
        <v>320602</v>
      </c>
      <c r="H648">
        <f>(F648*1)+600000</f>
        <v>686552</v>
      </c>
      <c r="I648">
        <v>145611</v>
      </c>
    </row>
    <row r="649" spans="1:19" x14ac:dyDescent="0.25">
      <c r="A649" t="s">
        <v>655</v>
      </c>
      <c r="B649" t="s">
        <v>656</v>
      </c>
      <c r="C649" t="s">
        <v>407</v>
      </c>
      <c r="D649" t="s">
        <v>643</v>
      </c>
      <c r="E649">
        <v>20906</v>
      </c>
      <c r="F649">
        <v>86562</v>
      </c>
      <c r="G649">
        <f>(E649*1)+300000</f>
        <v>320906</v>
      </c>
      <c r="H649">
        <f>(F649*1)+600000</f>
        <v>686562</v>
      </c>
      <c r="I649">
        <v>68147</v>
      </c>
    </row>
    <row r="650" spans="1:19" x14ac:dyDescent="0.25">
      <c r="A650" t="s">
        <v>654</v>
      </c>
      <c r="B650" t="s">
        <v>653</v>
      </c>
      <c r="C650" t="s">
        <v>651</v>
      </c>
      <c r="D650" t="s">
        <v>643</v>
      </c>
      <c r="E650">
        <v>22900</v>
      </c>
      <c r="F650">
        <v>63870</v>
      </c>
      <c r="G650">
        <f>(E650*1)+300000</f>
        <v>322900</v>
      </c>
      <c r="H650">
        <f>(F650*1)+600000</f>
        <v>663870</v>
      </c>
      <c r="I650">
        <v>51871</v>
      </c>
    </row>
    <row r="651" spans="1:19" x14ac:dyDescent="0.25">
      <c r="A651" t="s">
        <v>662</v>
      </c>
      <c r="B651" t="s">
        <v>663</v>
      </c>
      <c r="C651" t="s">
        <v>664</v>
      </c>
      <c r="D651" t="s">
        <v>643</v>
      </c>
      <c r="E651">
        <v>37189</v>
      </c>
      <c r="F651">
        <v>72561</v>
      </c>
      <c r="G651">
        <f>(E651*1)+300000</f>
        <v>337189</v>
      </c>
      <c r="H651">
        <f>(F651*1)+600000</f>
        <v>672561</v>
      </c>
      <c r="I651">
        <v>53708</v>
      </c>
    </row>
    <row r="652" spans="1:19" x14ac:dyDescent="0.25">
      <c r="A652" t="s">
        <v>965</v>
      </c>
      <c r="B652" t="s">
        <v>966</v>
      </c>
      <c r="C652" t="s">
        <v>664</v>
      </c>
      <c r="D652" t="s">
        <v>643</v>
      </c>
      <c r="E652">
        <v>44342</v>
      </c>
      <c r="F652">
        <v>73785</v>
      </c>
      <c r="G652">
        <f>(E652*1)+300000</f>
        <v>344342</v>
      </c>
      <c r="H652">
        <f>(F652*1)+600000</f>
        <v>673785</v>
      </c>
      <c r="I652">
        <v>311946</v>
      </c>
    </row>
    <row r="653" spans="1:19" x14ac:dyDescent="0.25">
      <c r="A653" t="s">
        <v>670</v>
      </c>
      <c r="B653" t="s">
        <v>671</v>
      </c>
      <c r="C653" t="s">
        <v>664</v>
      </c>
      <c r="D653" t="s">
        <v>643</v>
      </c>
      <c r="E653">
        <v>44528</v>
      </c>
      <c r="F653">
        <v>63217</v>
      </c>
      <c r="G653">
        <f>(E653*1)+300000</f>
        <v>344528</v>
      </c>
      <c r="H653">
        <f>(F653*1)+600000</f>
        <v>663217</v>
      </c>
      <c r="I653">
        <v>54827</v>
      </c>
    </row>
    <row r="654" spans="1:19" x14ac:dyDescent="0.25">
      <c r="A654" t="s">
        <v>672</v>
      </c>
      <c r="B654" t="s">
        <v>673</v>
      </c>
      <c r="C654" t="s">
        <v>651</v>
      </c>
      <c r="D654" t="s">
        <v>643</v>
      </c>
      <c r="E654">
        <v>44580</v>
      </c>
      <c r="F654">
        <v>60530</v>
      </c>
      <c r="G654">
        <f>(E654*1)+300000</f>
        <v>344580</v>
      </c>
      <c r="H654">
        <f>(F654*1)+600000</f>
        <v>660530</v>
      </c>
      <c r="I654">
        <v>54848</v>
      </c>
    </row>
    <row r="655" spans="1:19" x14ac:dyDescent="0.25">
      <c r="A655" t="s">
        <v>676</v>
      </c>
      <c r="B655" t="s">
        <v>677</v>
      </c>
      <c r="C655" t="s">
        <v>664</v>
      </c>
      <c r="D655" t="s">
        <v>643</v>
      </c>
      <c r="E655">
        <v>55350</v>
      </c>
      <c r="F655">
        <v>65130</v>
      </c>
      <c r="G655">
        <f>(E655*1)+300000</f>
        <v>355350</v>
      </c>
      <c r="H655">
        <f>(F655*1)+600000</f>
        <v>665130</v>
      </c>
      <c r="I655">
        <v>56035</v>
      </c>
    </row>
    <row r="656" spans="1:19" x14ac:dyDescent="0.25">
      <c r="A656" t="s">
        <v>678</v>
      </c>
      <c r="B656" t="s">
        <v>679</v>
      </c>
      <c r="C656" t="s">
        <v>664</v>
      </c>
      <c r="D656" t="s">
        <v>643</v>
      </c>
      <c r="E656">
        <v>58826</v>
      </c>
      <c r="F656">
        <v>70953</v>
      </c>
      <c r="G656">
        <f>(E656*1)+300000</f>
        <v>358826</v>
      </c>
      <c r="H656">
        <f>(F656*1)+600000</f>
        <v>670953</v>
      </c>
      <c r="I656">
        <v>56433</v>
      </c>
    </row>
    <row r="657" spans="1:9" x14ac:dyDescent="0.25">
      <c r="A657" t="s">
        <v>967</v>
      </c>
      <c r="B657" t="s">
        <v>968</v>
      </c>
      <c r="C657" t="s">
        <v>664</v>
      </c>
      <c r="D657" t="s">
        <v>643</v>
      </c>
      <c r="E657">
        <v>67121</v>
      </c>
      <c r="F657">
        <v>74541</v>
      </c>
      <c r="G657">
        <f>(E657*1)+300000</f>
        <v>367121</v>
      </c>
      <c r="H657">
        <f>(F657*1)+600000</f>
        <v>674541</v>
      </c>
      <c r="I657">
        <v>260787</v>
      </c>
    </row>
    <row r="658" spans="1:9" x14ac:dyDescent="0.25">
      <c r="A658" t="s">
        <v>682</v>
      </c>
      <c r="B658" t="s">
        <v>683</v>
      </c>
      <c r="C658" t="s">
        <v>659</v>
      </c>
      <c r="D658" t="s">
        <v>643</v>
      </c>
      <c r="E658">
        <v>91180</v>
      </c>
      <c r="F658">
        <v>60880</v>
      </c>
      <c r="G658">
        <f>(E658*1)+300000</f>
        <v>391180</v>
      </c>
      <c r="H658">
        <f>(F658*1)+600000</f>
        <v>660880</v>
      </c>
      <c r="I658">
        <v>60262</v>
      </c>
    </row>
    <row r="659" spans="1:9" x14ac:dyDescent="0.25">
      <c r="A659" t="s">
        <v>687</v>
      </c>
      <c r="B659" t="s">
        <v>688</v>
      </c>
      <c r="C659" t="s">
        <v>685</v>
      </c>
      <c r="D659" t="s">
        <v>686</v>
      </c>
      <c r="E659">
        <v>80</v>
      </c>
      <c r="F659">
        <v>59</v>
      </c>
      <c r="G659">
        <f>(E659*1000)+200000</f>
        <v>280000</v>
      </c>
      <c r="H659">
        <f>(F659*1000)+500000</f>
        <v>559000</v>
      </c>
      <c r="I659">
        <v>64890</v>
      </c>
    </row>
    <row r="660" spans="1:9" x14ac:dyDescent="0.25">
      <c r="A660" t="s">
        <v>969</v>
      </c>
      <c r="B660" t="s">
        <v>970</v>
      </c>
      <c r="C660" t="s">
        <v>685</v>
      </c>
      <c r="D660" t="s">
        <v>686</v>
      </c>
      <c r="E660">
        <v>634</v>
      </c>
      <c r="F660">
        <v>5667</v>
      </c>
      <c r="G660">
        <f>(E660*10)+200000</f>
        <v>206340</v>
      </c>
      <c r="H660">
        <f>(F660*10)+500000</f>
        <v>556670</v>
      </c>
      <c r="I660">
        <v>318946</v>
      </c>
    </row>
    <row r="661" spans="1:9" x14ac:dyDescent="0.25">
      <c r="A661" t="s">
        <v>971</v>
      </c>
      <c r="B661" t="s">
        <v>972</v>
      </c>
      <c r="C661" t="s">
        <v>685</v>
      </c>
      <c r="D661" t="s">
        <v>686</v>
      </c>
      <c r="E661">
        <v>2550</v>
      </c>
      <c r="F661">
        <v>67943</v>
      </c>
      <c r="G661">
        <f>(E661*1)+200000</f>
        <v>202550</v>
      </c>
      <c r="H661">
        <f>(F661*1)+500000</f>
        <v>567943</v>
      </c>
      <c r="I661">
        <v>81599</v>
      </c>
    </row>
    <row r="662" spans="1:9" x14ac:dyDescent="0.25">
      <c r="A662" t="s">
        <v>973</v>
      </c>
      <c r="B662" t="s">
        <v>970</v>
      </c>
      <c r="C662" t="s">
        <v>685</v>
      </c>
      <c r="D662" t="s">
        <v>686</v>
      </c>
      <c r="E662">
        <v>8647</v>
      </c>
      <c r="F662">
        <v>64091</v>
      </c>
      <c r="G662">
        <f t="shared" ref="G662:G668" si="35">(E662*1)+200000</f>
        <v>208647</v>
      </c>
      <c r="H662">
        <f t="shared" ref="H662:H668" si="36">(F662*1)+500000</f>
        <v>564091</v>
      </c>
      <c r="I662">
        <v>80257</v>
      </c>
    </row>
    <row r="663" spans="1:9" x14ac:dyDescent="0.25">
      <c r="A663" t="s">
        <v>975</v>
      </c>
      <c r="B663" t="s">
        <v>976</v>
      </c>
      <c r="C663" t="s">
        <v>977</v>
      </c>
      <c r="D663" t="s">
        <v>686</v>
      </c>
      <c r="E663">
        <v>8711</v>
      </c>
      <c r="F663">
        <v>82074</v>
      </c>
      <c r="G663">
        <f t="shared" si="35"/>
        <v>208711</v>
      </c>
      <c r="H663">
        <f t="shared" si="36"/>
        <v>582074</v>
      </c>
      <c r="I663">
        <v>142407</v>
      </c>
    </row>
    <row r="664" spans="1:9" x14ac:dyDescent="0.25">
      <c r="A664" t="s">
        <v>974</v>
      </c>
      <c r="B664" t="s">
        <v>970</v>
      </c>
      <c r="C664" t="s">
        <v>685</v>
      </c>
      <c r="D664" t="s">
        <v>686</v>
      </c>
      <c r="E664">
        <v>8783</v>
      </c>
      <c r="F664">
        <v>60636</v>
      </c>
      <c r="G664">
        <f t="shared" si="35"/>
        <v>208783</v>
      </c>
      <c r="H664">
        <f t="shared" si="36"/>
        <v>560636</v>
      </c>
      <c r="I664">
        <v>279982</v>
      </c>
    </row>
    <row r="665" spans="1:9" x14ac:dyDescent="0.25">
      <c r="A665" t="s">
        <v>980</v>
      </c>
      <c r="B665" t="s">
        <v>981</v>
      </c>
      <c r="C665" t="s">
        <v>977</v>
      </c>
      <c r="D665" t="s">
        <v>686</v>
      </c>
      <c r="E665">
        <v>10855</v>
      </c>
      <c r="F665">
        <v>82821</v>
      </c>
      <c r="G665">
        <f t="shared" si="35"/>
        <v>210855</v>
      </c>
      <c r="H665">
        <f t="shared" si="36"/>
        <v>582821</v>
      </c>
      <c r="I665">
        <v>80241</v>
      </c>
    </row>
    <row r="666" spans="1:9" x14ac:dyDescent="0.25">
      <c r="A666" t="s">
        <v>684</v>
      </c>
      <c r="B666" t="s">
        <v>416</v>
      </c>
      <c r="C666" t="s">
        <v>685</v>
      </c>
      <c r="D666" t="s">
        <v>686</v>
      </c>
      <c r="E666">
        <v>12321</v>
      </c>
      <c r="F666">
        <v>60503</v>
      </c>
      <c r="G666">
        <f t="shared" si="35"/>
        <v>212321</v>
      </c>
      <c r="H666">
        <f t="shared" si="36"/>
        <v>560503</v>
      </c>
      <c r="I666">
        <v>61704</v>
      </c>
    </row>
    <row r="667" spans="1:9" x14ac:dyDescent="0.25">
      <c r="A667" t="s">
        <v>978</v>
      </c>
      <c r="B667" t="s">
        <v>979</v>
      </c>
      <c r="C667" t="s">
        <v>685</v>
      </c>
      <c r="D667" t="s">
        <v>686</v>
      </c>
      <c r="E667">
        <v>18701</v>
      </c>
      <c r="F667">
        <v>58860</v>
      </c>
      <c r="G667">
        <f t="shared" si="35"/>
        <v>218701</v>
      </c>
      <c r="H667">
        <f t="shared" si="36"/>
        <v>558860</v>
      </c>
      <c r="I667">
        <v>82337</v>
      </c>
    </row>
    <row r="668" spans="1:9" x14ac:dyDescent="0.25">
      <c r="A668" t="s">
        <v>982</v>
      </c>
      <c r="B668" t="s">
        <v>983</v>
      </c>
      <c r="C668" t="s">
        <v>685</v>
      </c>
      <c r="D668" t="s">
        <v>686</v>
      </c>
      <c r="E668">
        <v>94321</v>
      </c>
      <c r="F668">
        <v>82538</v>
      </c>
      <c r="G668">
        <f t="shared" si="35"/>
        <v>294321</v>
      </c>
      <c r="H668">
        <f t="shared" si="36"/>
        <v>582538</v>
      </c>
      <c r="I668">
        <v>132048</v>
      </c>
    </row>
  </sheetData>
  <autoFilter ref="A1:S668">
    <sortState ref="A262:S668">
      <sortCondition ref="D1:D668"/>
    </sortState>
  </autoFilter>
  <sortState ref="A2:S668">
    <sortCondition ref="D2:D66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Durham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NPCS</dc:creator>
  <cp:lastModifiedBy>NPCS</cp:lastModifiedBy>
  <dcterms:created xsi:type="dcterms:W3CDTF">2013-10-25T08:58:01Z</dcterms:created>
  <dcterms:modified xsi:type="dcterms:W3CDTF">2013-10-31T09:56:09Z</dcterms:modified>
</cp:coreProperties>
</file>